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A\Web\www\การเงินและบัญชี\"/>
    </mc:Choice>
  </mc:AlternateContent>
  <bookViews>
    <workbookView xWindow="0" yWindow="0" windowWidth="28770" windowHeight="11760"/>
  </bookViews>
  <sheets>
    <sheet name="ทะเบียนคุมรายรับ-รายจ่าย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K29" i="1"/>
  <c r="H43" i="1"/>
  <c r="H40" i="1"/>
  <c r="I40" i="1"/>
  <c r="G29" i="1"/>
  <c r="H29" i="1"/>
  <c r="I29" i="1"/>
  <c r="J29" i="1"/>
  <c r="H44" i="1"/>
  <c r="D29" i="1"/>
  <c r="H36" i="1"/>
  <c r="F29" i="1"/>
  <c r="M23" i="1"/>
  <c r="M24" i="1"/>
  <c r="M29" i="1"/>
  <c r="L29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15" i="1"/>
  <c r="M14" i="1"/>
  <c r="L14" i="1"/>
  <c r="M13" i="1"/>
  <c r="M21" i="1"/>
  <c r="M22" i="1"/>
</calcChain>
</file>

<file path=xl/sharedStrings.xml><?xml version="1.0" encoding="utf-8"?>
<sst xmlns="http://schemas.openxmlformats.org/spreadsheetml/2006/main" count="112" uniqueCount="102">
  <si>
    <t>ที่</t>
  </si>
  <si>
    <t>วันที่</t>
  </si>
  <si>
    <t>รายการ</t>
  </si>
  <si>
    <t>รายรับ</t>
  </si>
  <si>
    <t>รายจ่าย</t>
  </si>
  <si>
    <t>ค่า...</t>
  </si>
  <si>
    <t>คงเหลือ</t>
  </si>
  <si>
    <t>ศธ. 000/0000</t>
  </si>
  <si>
    <t>ผู้จัดทำ ...................................................</t>
  </si>
  <si>
    <t xml:space="preserve">       ( ................................................... )</t>
  </si>
  <si>
    <t>ตำแหน่ง ...................................................</t>
  </si>
  <si>
    <t>ผู้ตรวจสอบ ...................................................</t>
  </si>
  <si>
    <t xml:space="preserve">             ( ................................................... )</t>
  </si>
  <si>
    <t>งวดระยะเวลา ................(วันที่)...............ถึง................(วันที่)................</t>
  </si>
  <si>
    <t>สัดส่วนตามข้อตกลง</t>
  </si>
  <si>
    <t>สัดส่วนจากการใช้จ่ายจริง</t>
  </si>
  <si>
    <t>รวม</t>
  </si>
  <si>
    <t>หมายเหตุ : FC หมายถึง Foreign Currency</t>
  </si>
  <si>
    <t xml:space="preserve">จำนวนเงินทั้งโครงการ .............................................บาท (…...…FC……..) </t>
  </si>
  <si>
    <t xml:space="preserve">จำนวนเงินสำหรับงวด .............................................บาท (…...…FC……..) </t>
  </si>
  <si>
    <t>เลขที่เอกสาร/ใบเสร็จ</t>
  </si>
  <si>
    <t>รายงานฉบับที่ ........... จากทั้งหมด ............ ฉบับ</t>
  </si>
  <si>
    <t>งวดที่ .................. จากทั้งหมด ................. งวด</t>
  </si>
  <si>
    <t>ระยะเวลาทั้งโครงการ .............(วันที่)............ถึง.............(วันที่).............</t>
  </si>
  <si>
    <t>ชื่อบัญชีโครงการวิจัย</t>
  </si>
  <si>
    <t>เบอร์มือถือ</t>
  </si>
  <si>
    <t>เบอร์ที่ทำงาน</t>
  </si>
  <si>
    <t>ค่าครุภัณฑ์</t>
  </si>
  <si>
    <t>บัญชี</t>
  </si>
  <si>
    <t>ธนาคาร</t>
  </si>
  <si>
    <t>รหัสโครงการ</t>
  </si>
  <si>
    <t>คณะแพทยศาสตร์โรงพยาบาลรามาธิบดี</t>
  </si>
  <si>
    <t>สังกัด</t>
  </si>
  <si>
    <t>หัวหน้าโครงการ</t>
  </si>
  <si>
    <t xml:space="preserve">ชื่อโครงการ </t>
  </si>
  <si>
    <t xml:space="preserve">แหล่งทุน </t>
  </si>
  <si>
    <t>e-mail:</t>
  </si>
  <si>
    <t>IO:</t>
  </si>
  <si>
    <t>ID:</t>
  </si>
  <si>
    <t>ค่าเดินทาง + ค่าชดเชยการเสียเวลาอาสาสมัครชื่อ........</t>
  </si>
  <si>
    <t>ถอนเงินจากบัญชีธนาคาร จำนวนเงิน 100,000 บาท</t>
  </si>
  <si>
    <t>ค่าใช้จ่ายจริง</t>
  </si>
  <si>
    <t xml:space="preserve">รับเงินงวดที่ 1 จำนวนเงิน 240,000 บาท                           ค่า Overhead 4% ให้ MU 8,000 บาท                           ค่า Overhead 16% ให้ ส่วนงาน 32,000 บาท                 เงินคงเหลือเข้าบัญชีโครงการ จำนวนเงิน 200,000 บาท </t>
  </si>
  <si>
    <t>เงินงวดที่</t>
  </si>
  <si>
    <t>ได้รับ</t>
  </si>
  <si>
    <t>ตำแหน่ง ..............(พยาบาลวิจัย).....................</t>
  </si>
  <si>
    <t>ตำแหน่ง .............(หัวหน้าโครงการวิจัย)............</t>
  </si>
  <si>
    <t>ดอกเบี้ยเงินฝากธนาคาร จำนวนเงิน 900 บาท</t>
  </si>
  <si>
    <t>ถอนเงินจากบัญชีธนาคาร จำนวนเงิน 120,000 บาท</t>
  </si>
  <si>
    <t>ค่าแพทย์ลงตรวจอาสาสมัคร</t>
  </si>
  <si>
    <t>ค่าพยาบาลวิจัย</t>
  </si>
  <si>
    <t>หมวดรายจ่ายดูจากเอกสารแจกแจงงบประมาณโครงการ</t>
  </si>
  <si>
    <t>ทะเบียนคุมเงินทุนวิจัยจากแหล่งทุนภายนอก (ภาคเอกชน)</t>
  </si>
  <si>
    <t>งวดที่ 1</t>
  </si>
  <si>
    <t>งวดที่ 2</t>
  </si>
  <si>
    <t>(วันที่...............)</t>
  </si>
  <si>
    <t>หน่วย : บาท</t>
  </si>
  <si>
    <t>งวดที่ 3</t>
  </si>
  <si>
    <t>งวดที่ 4</t>
  </si>
  <si>
    <t>เงินสดหมุนเวียน</t>
  </si>
  <si>
    <t>เงินสดหมุนเวียนคงเหลือ</t>
  </si>
  <si>
    <t>ตำแหน่ง นักวิชาการเงินและบัญชี</t>
  </si>
  <si>
    <t xml:space="preserve">           ( ................................................... )</t>
  </si>
  <si>
    <t>จ่ายเงินค่าตอบแทนเข้าระบบ Payroll เดือน ต.ค.64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</si>
  <si>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</si>
  <si>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</si>
  <si>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</si>
  <si>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</si>
  <si>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</si>
  <si>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</si>
  <si>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</si>
  <si>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</si>
  <si>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</si>
  <si>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</si>
  <si>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</si>
  <si>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</si>
  <si>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</si>
  <si>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</si>
  <si>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</si>
  <si>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</si>
  <si>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ค่า Lab</t>
  </si>
  <si>
    <t>ค่าหัตถการ</t>
  </si>
  <si>
    <t>(วันที่ 1 ต.ค.64)</t>
  </si>
  <si>
    <t>ค่าธรรมเนียมวิจัย 4%</t>
  </si>
  <si>
    <t>ค่าธรรมเนียมวิจัย 16%</t>
  </si>
  <si>
    <t xml:space="preserve">รับเงินงวดที่ 2 จำนวนเงิน 150,000 บาท                          ค่า Overhead 4% ให้ MU 5,000 บาท                           ค่า Overhead 16% ให้ ส่วนงาน 20,000 บาท                เงินคงเหลือเข้าบัญชีโครงการ จำนวนเงิน 125,000 บาท </t>
  </si>
  <si>
    <t>ค่าจ้างผู้ช่วยวิจัย</t>
  </si>
  <si>
    <t>(วันที่ 28 ธ.ค.64)</t>
  </si>
  <si>
    <t>ดอกเบี้ยรับ (25 ธ.ค.64)</t>
  </si>
  <si>
    <t>เงินสนับสนุนวิจัย</t>
  </si>
  <si>
    <t>เลขที่บัญชีโครงการวิจัย</t>
  </si>
  <si>
    <t xml:space="preserve">หมวดค่าใช้สอย </t>
  </si>
  <si>
    <t>(Operational costs)</t>
  </si>
  <si>
    <t xml:space="preserve">หมวดค่าวัสดุ </t>
  </si>
  <si>
    <t>(Material and supplies)</t>
  </si>
  <si>
    <t xml:space="preserve">หมวดครุภัณฑ์ </t>
  </si>
  <si>
    <t>(Equipment)</t>
  </si>
  <si>
    <t>หมวดอื่นๆ…(โปรดระบุ)...</t>
  </si>
  <si>
    <t>(Others)</t>
  </si>
  <si>
    <t xml:space="preserve">หมวดค่าตอบแทน/ค่าจ้าง </t>
  </si>
  <si>
    <t>(Salary/Wage)</t>
  </si>
  <si>
    <t>Protocol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</si>
</sst>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u val="doubleAccounting"/>
      <sz val="14"/>
      <color theme="1"/>
      <name val="TH SarabunPSK"/>
      <family val="2"/>
    </font>
    <font>
      <b/>
      <sz val="18"/>
      <color theme="1"/>
      <name val="TH SarabunPSK"/>
      <family val="2"/>
    </font>
    <font>
      <u val="doubleAccounting"/>
      <sz val="16"/>
      <color theme="1"/>
      <name val="TH SarabunPSK"/>
      <family val="2"/>
    </font>
    <font>
      <u val="double"/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Border="1"/>
    <xf numFmtId="43" fontId="2" fillId="0" borderId="1" xfId="1" applyFont="1" applyBorder="1" applyAlignment="1">
      <alignment vertical="top"/>
    </xf>
    <xf numFmtId="43" fontId="2" fillId="0" borderId="1" xfId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3" fontId="2" fillId="0" borderId="1" xfId="1" applyFont="1" applyFill="1" applyBorder="1"/>
    <xf numFmtId="0" fontId="5" fillId="0" borderId="0" xfId="0" applyFont="1" applyFill="1" applyBorder="1" applyAlignment="1">
      <alignment horizontal="center"/>
    </xf>
    <xf numFmtId="43" fontId="6" fillId="0" borderId="0" xfId="0" applyNumberFormat="1" applyFont="1" applyFill="1" applyBorder="1" applyAlignment="1"/>
    <xf numFmtId="43" fontId="6" fillId="0" borderId="0" xfId="0" applyNumberFormat="1" applyFont="1" applyFill="1" applyBorder="1" applyAlignment="1">
      <alignment horizontal="center"/>
    </xf>
    <xf numFmtId="43" fontId="6" fillId="0" borderId="0" xfId="1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9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9" fontId="8" fillId="0" borderId="0" xfId="2" applyFont="1" applyFill="1" applyBorder="1" applyAlignment="1"/>
    <xf numFmtId="43" fontId="8" fillId="0" borderId="0" xfId="0" applyNumberFormat="1" applyFont="1" applyFill="1" applyBorder="1" applyAlignment="1"/>
    <xf numFmtId="43" fontId="8" fillId="0" borderId="0" xfId="1" applyFont="1" applyFill="1" applyBorder="1"/>
    <xf numFmtId="43" fontId="2" fillId="0" borderId="0" xfId="0" applyNumberFormat="1" applyFont="1"/>
    <xf numFmtId="43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43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3" fontId="8" fillId="0" borderId="0" xfId="0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Border="1" applyAlignment="1"/>
    <xf numFmtId="0" fontId="3" fillId="0" borderId="0" xfId="0" applyFont="1" applyFill="1" applyBorder="1" applyAlignment="1">
      <alignment horizontal="right"/>
    </xf>
    <xf numFmtId="43" fontId="11" fillId="2" borderId="0" xfId="1" applyFont="1" applyFill="1" applyBorder="1" applyAlignment="1"/>
    <xf numFmtId="9" fontId="3" fillId="0" borderId="0" xfId="2" applyFont="1" applyFill="1" applyBorder="1" applyAlignment="1"/>
    <xf numFmtId="43" fontId="11" fillId="0" borderId="0" xfId="1" applyFont="1" applyFill="1" applyBorder="1" applyAlignment="1"/>
    <xf numFmtId="43" fontId="2" fillId="0" borderId="1" xfId="1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1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" xfId="0" applyFont="1" applyBorder="1"/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/>
    </xf>
    <xf numFmtId="43" fontId="2" fillId="0" borderId="12" xfId="1" applyFont="1" applyBorder="1" applyAlignment="1">
      <alignment vertical="top"/>
    </xf>
    <xf numFmtId="43" fontId="2" fillId="0" borderId="12" xfId="1" applyFont="1" applyFill="1" applyBorder="1" applyAlignment="1">
      <alignment vertical="top"/>
    </xf>
    <xf numFmtId="0" fontId="12" fillId="3" borderId="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3" fillId="0" borderId="0" xfId="2" applyNumberFormat="1" applyFont="1" applyFill="1" applyBorder="1" applyAlignment="1"/>
    <xf numFmtId="43" fontId="2" fillId="0" borderId="7" xfId="0" applyNumberFormat="1" applyFont="1" applyFill="1" applyBorder="1" applyAlignment="1">
      <alignment vertical="top"/>
    </xf>
    <xf numFmtId="43" fontId="2" fillId="0" borderId="9" xfId="1" applyFont="1" applyFill="1" applyBorder="1"/>
    <xf numFmtId="0" fontId="5" fillId="0" borderId="0" xfId="0" applyFont="1" applyFill="1" applyBorder="1" applyAlignment="1">
      <alignment horizontal="left"/>
    </xf>
    <xf numFmtId="43" fontId="2" fillId="0" borderId="12" xfId="1" applyFont="1" applyBorder="1" applyAlignment="1">
      <alignment horizontal="center" vertical="top" wrapText="1"/>
    </xf>
    <xf numFmtId="43" fontId="2" fillId="0" borderId="1" xfId="0" applyNumberFormat="1" applyFont="1" applyBorder="1" applyAlignment="1">
      <alignment vertical="top"/>
    </xf>
    <xf numFmtId="43" fontId="2" fillId="0" borderId="1" xfId="1" applyFont="1" applyBorder="1" applyAlignment="1">
      <alignment vertical="top" wrapText="1"/>
    </xf>
    <xf numFmtId="0" fontId="13" fillId="0" borderId="1" xfId="0" applyFont="1" applyBorder="1"/>
    <xf numFmtId="43" fontId="2" fillId="0" borderId="1" xfId="0" applyNumberFormat="1" applyFont="1" applyBorder="1"/>
    <xf numFmtId="43" fontId="5" fillId="4" borderId="1" xfId="0" applyNumberFormat="1" applyFont="1" applyFill="1" applyBorder="1" applyAlignment="1"/>
    <xf numFmtId="0" fontId="5" fillId="4" borderId="1" xfId="0" applyFont="1" applyFill="1" applyBorder="1" applyAlignment="1"/>
    <xf numFmtId="0" fontId="3" fillId="0" borderId="10" xfId="0" applyFont="1" applyBorder="1" applyAlignment="1">
      <alignment vertical="top"/>
    </xf>
    <xf numFmtId="0" fontId="2" fillId="0" borderId="8" xfId="0" applyFont="1" applyBorder="1"/>
    <xf numFmtId="43" fontId="5" fillId="4" borderId="11" xfId="0" applyNumberFormat="1" applyFont="1" applyFill="1" applyBorder="1" applyAlignment="1"/>
    <xf numFmtId="43" fontId="5" fillId="2" borderId="14" xfId="1" applyFont="1" applyFill="1" applyBorder="1"/>
    <xf numFmtId="43" fontId="5" fillId="2" borderId="13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43" fontId="3" fillId="0" borderId="15" xfId="1" applyFont="1" applyFill="1" applyBorder="1" applyAlignment="1">
      <alignment horizontal="center"/>
    </xf>
    <xf numFmtId="187" fontId="2" fillId="0" borderId="7" xfId="0" applyNumberFormat="1" applyFont="1" applyFill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9" fontId="3" fillId="0" borderId="0" xfId="2" applyFont="1" applyFill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43" fontId="3" fillId="0" borderId="8" xfId="1" applyFont="1" applyFill="1" applyBorder="1" applyAlignment="1"/>
    <xf numFmtId="43" fontId="3" fillId="0" borderId="16" xfId="2" applyNumberFormat="1" applyFont="1" applyFill="1" applyBorder="1" applyAlignment="1"/>
    <xf numFmtId="43" fontId="10" fillId="0" borderId="8" xfId="1" applyFont="1" applyFill="1" applyBorder="1" applyAlignment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3" borderId="1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3" fontId="2" fillId="0" borderId="12" xfId="0" applyNumberFormat="1" applyFont="1" applyBorder="1" applyAlignment="1">
      <alignment vertical="top"/>
    </xf>
    <xf numFmtId="0" fontId="12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10" xfId="0" applyFont="1" applyBorder="1" applyAlignment="1">
      <alignment vertical="top"/>
    </xf>
    <xf numFmtId="0" fontId="3" fillId="2" borderId="0" xfId="2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3" borderId="1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90" zoomScaleNormal="90" workbookViewId="0">
      <selection activeCell="N17" sqref="N17"/>
    </sheetView>
  </sheetViews>
  <sheetFormatPr defaultColWidth="8.875" defaultRowHeight="24" x14ac:dyDescent="0.55000000000000004"/>
  <cols>
    <col min="1" max="1" width="5.25" style="3" customWidth="1"/>
    <col min="2" max="2" width="12.625" style="2" customWidth="1"/>
    <col min="3" max="3" width="48.125" style="2" customWidth="1"/>
    <col min="4" max="4" width="19.25" style="2" customWidth="1"/>
    <col min="5" max="5" width="13.875" style="11" customWidth="1"/>
    <col min="6" max="6" width="14.375" style="2" customWidth="1"/>
    <col min="7" max="7" width="22.75" style="2" customWidth="1"/>
    <col min="8" max="8" width="20.875" style="2" customWidth="1"/>
    <col min="9" max="9" width="25.125" style="2" customWidth="1"/>
    <col min="10" max="10" width="18.875" style="2" customWidth="1"/>
    <col min="11" max="11" width="22" style="2" customWidth="1"/>
    <col min="12" max="12" width="14.375" style="2" customWidth="1"/>
    <col min="13" max="13" width="13.875" style="2" customWidth="1"/>
    <col min="14" max="14" width="11" style="2" bestFit="1" customWidth="1"/>
    <col min="15" max="16384" width="8.875" style="2"/>
  </cols>
  <sheetData>
    <row r="1" spans="1:15" s="18" customFormat="1" ht="30.6" customHeight="1" x14ac:dyDescent="0.65">
      <c r="A1" s="118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55"/>
    </row>
    <row r="2" spans="1:15" s="18" customFormat="1" x14ac:dyDescent="0.2">
      <c r="A2" s="54" t="s">
        <v>34</v>
      </c>
      <c r="B2" s="55"/>
      <c r="C2" s="56"/>
      <c r="D2" s="56"/>
      <c r="E2" s="56"/>
      <c r="F2" s="56"/>
      <c r="G2" s="56"/>
      <c r="H2" s="56"/>
      <c r="I2" s="56"/>
      <c r="J2" s="56"/>
      <c r="K2" s="55" t="s">
        <v>35</v>
      </c>
      <c r="L2" s="56"/>
      <c r="M2" s="55"/>
    </row>
    <row r="3" spans="1:15" s="20" customFormat="1" x14ac:dyDescent="0.2">
      <c r="A3" s="54" t="s">
        <v>33</v>
      </c>
      <c r="B3" s="55"/>
      <c r="C3" s="56"/>
      <c r="D3" s="56"/>
      <c r="E3" s="56"/>
      <c r="F3" s="56"/>
      <c r="G3" s="56"/>
      <c r="H3" s="58" t="s">
        <v>32</v>
      </c>
      <c r="I3" s="79"/>
      <c r="J3" s="55" t="s">
        <v>31</v>
      </c>
      <c r="K3" s="55"/>
      <c r="L3" s="55"/>
      <c r="M3" s="19"/>
      <c r="N3" s="19"/>
      <c r="O3" s="19"/>
    </row>
    <row r="4" spans="1:15" s="20" customFormat="1" x14ac:dyDescent="0.2">
      <c r="A4" s="129" t="s">
        <v>25</v>
      </c>
      <c r="B4" s="129"/>
      <c r="C4" s="60"/>
      <c r="D4" s="57" t="s">
        <v>26</v>
      </c>
      <c r="E4" s="60"/>
      <c r="F4" s="60"/>
      <c r="H4" s="58" t="s">
        <v>36</v>
      </c>
      <c r="I4" s="59"/>
      <c r="J4" s="59"/>
      <c r="K4" s="59"/>
      <c r="L4" s="53"/>
      <c r="M4" s="19"/>
      <c r="N4" s="19"/>
      <c r="O4" s="19"/>
    </row>
    <row r="5" spans="1:15" s="20" customFormat="1" x14ac:dyDescent="0.2">
      <c r="A5" s="129" t="s">
        <v>30</v>
      </c>
      <c r="B5" s="129"/>
      <c r="C5" s="60"/>
      <c r="D5" s="58" t="s">
        <v>37</v>
      </c>
      <c r="E5" s="79"/>
      <c r="F5" s="111"/>
      <c r="G5" s="58" t="s">
        <v>38</v>
      </c>
      <c r="H5" s="59"/>
      <c r="I5" s="113" t="s">
        <v>101</v>
      </c>
      <c r="J5" s="111"/>
      <c r="K5" s="111"/>
      <c r="L5" s="95"/>
      <c r="M5" s="19"/>
      <c r="N5" s="19"/>
      <c r="O5" s="19"/>
    </row>
    <row r="6" spans="1:15" s="20" customFormat="1" x14ac:dyDescent="0.2">
      <c r="A6" s="130" t="s">
        <v>24</v>
      </c>
      <c r="B6" s="130"/>
      <c r="C6" s="60"/>
      <c r="D6" s="96" t="s">
        <v>90</v>
      </c>
      <c r="E6" s="111"/>
      <c r="F6" s="79"/>
      <c r="G6" s="96"/>
      <c r="H6" s="95"/>
      <c r="I6" s="95"/>
      <c r="J6" s="96"/>
      <c r="K6" s="96"/>
      <c r="L6" s="95"/>
      <c r="M6" s="19"/>
      <c r="N6" s="19"/>
      <c r="O6" s="19"/>
    </row>
    <row r="7" spans="1:15" s="20" customFormat="1" ht="33" customHeight="1" x14ac:dyDescent="0.2">
      <c r="A7" s="54" t="s">
        <v>23</v>
      </c>
      <c r="B7" s="55"/>
      <c r="C7" s="55"/>
      <c r="D7" s="55" t="s">
        <v>21</v>
      </c>
      <c r="E7" s="55"/>
      <c r="G7" s="55" t="s">
        <v>18</v>
      </c>
      <c r="H7" s="55"/>
      <c r="I7" s="55"/>
      <c r="J7" s="55"/>
      <c r="K7" s="19"/>
      <c r="N7" s="19"/>
      <c r="O7" s="19"/>
    </row>
    <row r="8" spans="1:15" s="20" customFormat="1" ht="38.25" customHeight="1" x14ac:dyDescent="0.2">
      <c r="A8" s="54" t="s">
        <v>13</v>
      </c>
      <c r="B8" s="55"/>
      <c r="C8" s="55"/>
      <c r="D8" s="55" t="s">
        <v>22</v>
      </c>
      <c r="E8" s="55"/>
      <c r="G8" s="55" t="s">
        <v>19</v>
      </c>
      <c r="H8" s="55"/>
      <c r="I8" s="55"/>
      <c r="J8" s="55"/>
      <c r="K8" s="19"/>
      <c r="N8" s="19"/>
      <c r="O8" s="19"/>
    </row>
    <row r="9" spans="1:15" s="1" customFormat="1" ht="17.25" customHeight="1" x14ac:dyDescent="0.5">
      <c r="A9" s="99"/>
      <c r="B9" s="17"/>
      <c r="C9" s="17"/>
      <c r="D9" s="17"/>
      <c r="E9" s="103"/>
      <c r="F9" s="17"/>
      <c r="G9" s="80"/>
      <c r="H9" s="80"/>
      <c r="I9" s="80"/>
      <c r="J9" s="80"/>
      <c r="K9" s="80"/>
      <c r="L9" s="17"/>
      <c r="M9" s="106" t="s">
        <v>56</v>
      </c>
      <c r="O9" s="17"/>
    </row>
    <row r="10" spans="1:15" s="5" customFormat="1" x14ac:dyDescent="0.55000000000000004">
      <c r="A10" s="120" t="s">
        <v>0</v>
      </c>
      <c r="B10" s="120" t="s">
        <v>1</v>
      </c>
      <c r="C10" s="120" t="s">
        <v>2</v>
      </c>
      <c r="D10" s="101" t="s">
        <v>43</v>
      </c>
      <c r="E10" s="114" t="s">
        <v>20</v>
      </c>
      <c r="F10" s="116" t="s">
        <v>3</v>
      </c>
      <c r="G10" s="131" t="s">
        <v>4</v>
      </c>
      <c r="H10" s="132"/>
      <c r="I10" s="132"/>
      <c r="J10" s="132"/>
      <c r="K10" s="133"/>
      <c r="L10" s="120" t="s">
        <v>6</v>
      </c>
      <c r="M10" s="66" t="s">
        <v>28</v>
      </c>
    </row>
    <row r="11" spans="1:15" s="5" customFormat="1" x14ac:dyDescent="0.55000000000000004">
      <c r="A11" s="117"/>
      <c r="B11" s="117"/>
      <c r="C11" s="117"/>
      <c r="D11" s="102" t="s">
        <v>44</v>
      </c>
      <c r="E11" s="115"/>
      <c r="F11" s="117"/>
      <c r="G11" s="110" t="s">
        <v>99</v>
      </c>
      <c r="H11" s="110" t="s">
        <v>91</v>
      </c>
      <c r="I11" s="110" t="s">
        <v>93</v>
      </c>
      <c r="J11" s="110" t="s">
        <v>95</v>
      </c>
      <c r="K11" s="109" t="s">
        <v>97</v>
      </c>
      <c r="L11" s="121"/>
      <c r="M11" s="108" t="s">
        <v>29</v>
      </c>
    </row>
    <row r="12" spans="1:15" s="5" customFormat="1" x14ac:dyDescent="0.55000000000000004">
      <c r="A12" s="98"/>
      <c r="B12" s="98"/>
      <c r="C12" s="98"/>
      <c r="D12" s="98"/>
      <c r="E12" s="104"/>
      <c r="F12" s="98"/>
      <c r="G12" s="105" t="s">
        <v>100</v>
      </c>
      <c r="H12" s="105" t="s">
        <v>92</v>
      </c>
      <c r="I12" s="105" t="s">
        <v>94</v>
      </c>
      <c r="J12" s="105" t="s">
        <v>96</v>
      </c>
      <c r="K12" s="97" t="s">
        <v>98</v>
      </c>
      <c r="L12" s="100"/>
      <c r="M12" s="67"/>
    </row>
    <row r="13" spans="1:15" s="7" customFormat="1" ht="90.75" customHeight="1" x14ac:dyDescent="0.5">
      <c r="A13" s="88" t="s">
        <v>64</v>
      </c>
      <c r="B13" s="90">
        <v>242797</v>
      </c>
      <c r="C13" s="62" t="s">
        <v>42</v>
      </c>
      <c r="D13" s="72">
        <v>200000</v>
      </c>
      <c r="E13" s="63" t="s">
        <v>7</v>
      </c>
      <c r="F13" s="64"/>
      <c r="G13" s="65"/>
      <c r="H13" s="65"/>
      <c r="I13" s="65"/>
      <c r="J13" s="65"/>
      <c r="K13" s="65"/>
      <c r="L13" s="87">
        <v>0</v>
      </c>
      <c r="M13" s="107">
        <f>200000</f>
        <v>200000</v>
      </c>
    </row>
    <row r="14" spans="1:15" s="7" customFormat="1" ht="21.75" customHeight="1" x14ac:dyDescent="0.5">
      <c r="A14" s="88" t="s">
        <v>65</v>
      </c>
      <c r="B14" s="91">
        <v>242797</v>
      </c>
      <c r="C14" s="75" t="s">
        <v>40</v>
      </c>
      <c r="D14" s="72"/>
      <c r="E14" s="63"/>
      <c r="F14" s="64">
        <v>100000</v>
      </c>
      <c r="G14" s="65"/>
      <c r="H14" s="65"/>
      <c r="I14" s="65"/>
      <c r="J14" s="65"/>
      <c r="K14" s="65"/>
      <c r="L14" s="69">
        <f>F14-(G14+H14+I14+J14+K14)</f>
        <v>100000</v>
      </c>
      <c r="M14" s="73">
        <f>M13-F14</f>
        <v>100000</v>
      </c>
    </row>
    <row r="15" spans="1:15" s="1" customFormat="1" ht="21.75" x14ac:dyDescent="0.5">
      <c r="A15" s="88" t="s">
        <v>66</v>
      </c>
      <c r="B15" s="91">
        <v>242825</v>
      </c>
      <c r="C15" s="75" t="s">
        <v>63</v>
      </c>
      <c r="D15" s="8"/>
      <c r="E15" s="14">
        <v>15500890</v>
      </c>
      <c r="F15" s="10"/>
      <c r="G15" s="21">
        <v>20000</v>
      </c>
      <c r="H15" s="21"/>
      <c r="I15" s="21"/>
      <c r="J15" s="21"/>
      <c r="K15" s="21"/>
      <c r="L15" s="69">
        <f t="shared" ref="L15:L22" si="0">L14+F15-(G15+H15+I15+J15+K15)</f>
        <v>80000</v>
      </c>
      <c r="M15" s="8"/>
    </row>
    <row r="16" spans="1:15" s="1" customFormat="1" ht="21.75" x14ac:dyDescent="0.5">
      <c r="A16" s="88" t="s">
        <v>67</v>
      </c>
      <c r="B16" s="91">
        <v>242826</v>
      </c>
      <c r="C16" s="8" t="s">
        <v>80</v>
      </c>
      <c r="D16" s="8"/>
      <c r="E16" s="14">
        <v>15500891</v>
      </c>
      <c r="F16" s="10"/>
      <c r="G16" s="21"/>
      <c r="H16" s="21"/>
      <c r="I16" s="21">
        <v>25000</v>
      </c>
      <c r="J16" s="21"/>
      <c r="K16" s="21"/>
      <c r="L16" s="69">
        <f t="shared" si="0"/>
        <v>55000</v>
      </c>
      <c r="M16" s="8"/>
    </row>
    <row r="17" spans="1:14" s="1" customFormat="1" ht="21.75" x14ac:dyDescent="0.5">
      <c r="A17" s="88" t="s">
        <v>68</v>
      </c>
      <c r="B17" s="91">
        <v>242827</v>
      </c>
      <c r="C17" s="8" t="s">
        <v>81</v>
      </c>
      <c r="D17" s="8"/>
      <c r="E17" s="14">
        <v>15500892</v>
      </c>
      <c r="F17" s="10"/>
      <c r="G17" s="21"/>
      <c r="H17" s="21"/>
      <c r="I17" s="21">
        <v>15000</v>
      </c>
      <c r="J17" s="21"/>
      <c r="K17" s="21"/>
      <c r="L17" s="69">
        <f t="shared" si="0"/>
        <v>40000</v>
      </c>
      <c r="M17" s="8"/>
    </row>
    <row r="18" spans="1:14" s="1" customFormat="1" ht="21.75" x14ac:dyDescent="0.5">
      <c r="A18" s="88" t="s">
        <v>69</v>
      </c>
      <c r="B18" s="91">
        <v>242828</v>
      </c>
      <c r="C18" s="8" t="s">
        <v>27</v>
      </c>
      <c r="D18" s="8"/>
      <c r="E18" s="14">
        <v>15500893</v>
      </c>
      <c r="F18" s="10"/>
      <c r="G18" s="21"/>
      <c r="H18" s="21"/>
      <c r="I18" s="21"/>
      <c r="J18" s="21">
        <v>10000</v>
      </c>
      <c r="K18" s="21"/>
      <c r="L18" s="69">
        <f t="shared" si="0"/>
        <v>30000</v>
      </c>
      <c r="M18" s="8"/>
    </row>
    <row r="19" spans="1:14" s="1" customFormat="1" ht="21.75" x14ac:dyDescent="0.5">
      <c r="A19" s="88" t="s">
        <v>70</v>
      </c>
      <c r="B19" s="91">
        <v>242829</v>
      </c>
      <c r="C19" s="8" t="s">
        <v>39</v>
      </c>
      <c r="D19" s="8"/>
      <c r="E19" s="14">
        <v>15500894</v>
      </c>
      <c r="F19" s="10"/>
      <c r="G19" s="21"/>
      <c r="H19" s="21"/>
      <c r="I19" s="21">
        <v>15000</v>
      </c>
      <c r="J19" s="21"/>
      <c r="K19" s="21"/>
      <c r="L19" s="69">
        <f t="shared" si="0"/>
        <v>15000</v>
      </c>
      <c r="M19" s="8"/>
    </row>
    <row r="20" spans="1:14" s="1" customFormat="1" ht="21.75" x14ac:dyDescent="0.5">
      <c r="A20" s="88" t="s">
        <v>71</v>
      </c>
      <c r="B20" s="91">
        <v>242830</v>
      </c>
      <c r="C20" s="8" t="s">
        <v>5</v>
      </c>
      <c r="D20" s="8"/>
      <c r="E20" s="14">
        <v>15500895</v>
      </c>
      <c r="F20" s="10"/>
      <c r="G20" s="21">
        <v>10000</v>
      </c>
      <c r="H20" s="21"/>
      <c r="I20" s="21"/>
      <c r="J20" s="21"/>
      <c r="K20" s="21"/>
      <c r="L20" s="69">
        <f t="shared" si="0"/>
        <v>5000</v>
      </c>
      <c r="M20" s="8"/>
    </row>
    <row r="21" spans="1:14" s="1" customFormat="1" ht="21.75" x14ac:dyDescent="0.5">
      <c r="A21" s="88" t="s">
        <v>72</v>
      </c>
      <c r="B21" s="91">
        <v>242882</v>
      </c>
      <c r="C21" s="8" t="s">
        <v>47</v>
      </c>
      <c r="D21" s="8"/>
      <c r="E21" s="14"/>
      <c r="F21" s="10"/>
      <c r="G21" s="21"/>
      <c r="H21" s="21"/>
      <c r="I21" s="21"/>
      <c r="J21" s="21"/>
      <c r="K21" s="21"/>
      <c r="L21" s="69">
        <f t="shared" si="0"/>
        <v>5000</v>
      </c>
      <c r="M21" s="76">
        <f>M14+900</f>
        <v>100900</v>
      </c>
    </row>
    <row r="22" spans="1:14" s="1" customFormat="1" ht="21.75" x14ac:dyDescent="0.5">
      <c r="A22" s="88" t="s">
        <v>73</v>
      </c>
      <c r="B22" s="91">
        <v>242884</v>
      </c>
      <c r="C22" s="75" t="s">
        <v>40</v>
      </c>
      <c r="D22" s="8"/>
      <c r="E22" s="14"/>
      <c r="F22" s="10">
        <v>100000</v>
      </c>
      <c r="G22" s="21"/>
      <c r="H22" s="21"/>
      <c r="I22" s="21"/>
      <c r="J22" s="21"/>
      <c r="K22" s="21"/>
      <c r="L22" s="70">
        <f t="shared" si="0"/>
        <v>105000</v>
      </c>
      <c r="M22" s="76">
        <f>M21-F22</f>
        <v>900</v>
      </c>
    </row>
    <row r="23" spans="1:14" s="7" customFormat="1" ht="84" customHeight="1" x14ac:dyDescent="0.5">
      <c r="A23" s="88" t="s">
        <v>74</v>
      </c>
      <c r="B23" s="91">
        <v>242885</v>
      </c>
      <c r="C23" s="6" t="s">
        <v>85</v>
      </c>
      <c r="D23" s="74">
        <v>125000</v>
      </c>
      <c r="E23" s="13" t="s">
        <v>7</v>
      </c>
      <c r="F23" s="9"/>
      <c r="G23" s="50"/>
      <c r="H23" s="50"/>
      <c r="I23" s="50"/>
      <c r="J23" s="50"/>
      <c r="K23" s="50"/>
      <c r="L23" s="70">
        <f>L22-(G23+H23+I23+J23+K23)</f>
        <v>105000</v>
      </c>
      <c r="M23" s="73">
        <f>M22+D23</f>
        <v>125900</v>
      </c>
    </row>
    <row r="24" spans="1:14" s="7" customFormat="1" ht="25.5" customHeight="1" x14ac:dyDescent="0.5">
      <c r="A24" s="88" t="s">
        <v>75</v>
      </c>
      <c r="B24" s="91">
        <v>242886</v>
      </c>
      <c r="C24" s="75" t="s">
        <v>48</v>
      </c>
      <c r="D24" s="74"/>
      <c r="E24" s="13"/>
      <c r="F24" s="9">
        <v>120000</v>
      </c>
      <c r="G24" s="50"/>
      <c r="H24" s="50"/>
      <c r="I24" s="50"/>
      <c r="J24" s="50"/>
      <c r="K24" s="50"/>
      <c r="L24" s="70">
        <f>L23+F24-(G24+H24+I24+J24+K24)</f>
        <v>225000</v>
      </c>
      <c r="M24" s="73">
        <f>M23-F24</f>
        <v>5900</v>
      </c>
    </row>
    <row r="25" spans="1:14" s="1" customFormat="1" ht="21.75" x14ac:dyDescent="0.5">
      <c r="A25" s="88" t="s">
        <v>76</v>
      </c>
      <c r="B25" s="91">
        <v>242887</v>
      </c>
      <c r="C25" s="8" t="s">
        <v>86</v>
      </c>
      <c r="D25" s="8"/>
      <c r="E25" s="14">
        <v>15500896</v>
      </c>
      <c r="F25" s="10"/>
      <c r="G25" s="21"/>
      <c r="H25" s="21">
        <v>25000</v>
      </c>
      <c r="I25" s="21"/>
      <c r="J25" s="21"/>
      <c r="K25" s="21"/>
      <c r="L25" s="70">
        <f>L24+F25-(G25+H25+I25+J25+K25)</f>
        <v>200000</v>
      </c>
      <c r="M25" s="8"/>
    </row>
    <row r="26" spans="1:14" s="1" customFormat="1" x14ac:dyDescent="0.55000000000000004">
      <c r="A26" s="88" t="s">
        <v>77</v>
      </c>
      <c r="B26" s="91">
        <v>242887</v>
      </c>
      <c r="C26" s="61" t="s">
        <v>49</v>
      </c>
      <c r="D26" s="8"/>
      <c r="E26" s="14">
        <v>15500897</v>
      </c>
      <c r="F26" s="10"/>
      <c r="G26" s="21">
        <v>150000</v>
      </c>
      <c r="H26" s="21"/>
      <c r="I26" s="21"/>
      <c r="J26" s="21"/>
      <c r="K26" s="21"/>
      <c r="L26" s="70">
        <f>L25+F26-(G26+H26+I26+J26+K26)</f>
        <v>50000</v>
      </c>
      <c r="M26" s="8"/>
    </row>
    <row r="27" spans="1:14" s="1" customFormat="1" x14ac:dyDescent="0.55000000000000004">
      <c r="A27" s="88" t="s">
        <v>78</v>
      </c>
      <c r="B27" s="91">
        <v>242887</v>
      </c>
      <c r="C27" s="61" t="s">
        <v>50</v>
      </c>
      <c r="D27" s="8"/>
      <c r="E27" s="14">
        <v>15500898</v>
      </c>
      <c r="F27" s="10"/>
      <c r="G27" s="21">
        <v>40000</v>
      </c>
      <c r="H27" s="21"/>
      <c r="I27" s="21"/>
      <c r="J27" s="21"/>
      <c r="K27" s="21"/>
      <c r="L27" s="70">
        <f>L26+F27-(G27+H27+I27+J27+K27)</f>
        <v>10000</v>
      </c>
      <c r="M27" s="8"/>
    </row>
    <row r="28" spans="1:14" s="1" customFormat="1" ht="21.75" x14ac:dyDescent="0.5">
      <c r="A28" s="88" t="s">
        <v>79</v>
      </c>
      <c r="B28" s="91">
        <v>242887</v>
      </c>
      <c r="C28" s="8" t="s">
        <v>5</v>
      </c>
      <c r="D28" s="8"/>
      <c r="E28" s="14">
        <v>15500899</v>
      </c>
      <c r="F28" s="10"/>
      <c r="G28" s="21"/>
      <c r="H28" s="21"/>
      <c r="I28" s="21"/>
      <c r="J28" s="21"/>
      <c r="K28" s="21">
        <v>5000</v>
      </c>
      <c r="L28" s="70">
        <f>L27+F28-(G28+H28+I28+J28+K28)</f>
        <v>5000</v>
      </c>
      <c r="M28" s="8"/>
    </row>
    <row r="29" spans="1:14" s="1" customFormat="1" ht="22.5" thickBot="1" x14ac:dyDescent="0.55000000000000004">
      <c r="A29" s="127" t="s">
        <v>6</v>
      </c>
      <c r="B29" s="128"/>
      <c r="C29" s="128"/>
      <c r="D29" s="77">
        <f>SUM(D13:D28)</f>
        <v>325000</v>
      </c>
      <c r="E29" s="78"/>
      <c r="F29" s="81">
        <f>SUM(F13:F28)</f>
        <v>320000</v>
      </c>
      <c r="G29" s="77">
        <f>SUM(G13:G28)</f>
        <v>220000</v>
      </c>
      <c r="H29" s="77">
        <f>SUM(H13:H28)</f>
        <v>25000</v>
      </c>
      <c r="I29" s="77">
        <f t="shared" ref="I29:K29" si="1">SUM(I13:I28)</f>
        <v>55000</v>
      </c>
      <c r="J29" s="77">
        <f t="shared" si="1"/>
        <v>10000</v>
      </c>
      <c r="K29" s="77">
        <f t="shared" si="1"/>
        <v>5000</v>
      </c>
      <c r="L29" s="82">
        <f>F29-(G29+H29+I29+J29+K29)</f>
        <v>5000</v>
      </c>
      <c r="M29" s="83">
        <f>M24</f>
        <v>5900</v>
      </c>
      <c r="N29" s="34"/>
    </row>
    <row r="30" spans="1:14" s="26" customFormat="1" ht="24.75" thickTop="1" x14ac:dyDescent="0.65">
      <c r="A30" s="22"/>
      <c r="B30" s="125" t="s">
        <v>17</v>
      </c>
      <c r="C30" s="125"/>
      <c r="D30" s="71"/>
      <c r="E30" s="22"/>
      <c r="F30" s="22"/>
      <c r="G30" s="22"/>
      <c r="H30" s="23"/>
      <c r="I30" s="24"/>
      <c r="J30" s="23"/>
      <c r="K30" s="23"/>
      <c r="L30" s="25"/>
    </row>
    <row r="31" spans="1:14" s="26" customFormat="1" x14ac:dyDescent="0.65">
      <c r="A31" s="22"/>
      <c r="B31" s="71"/>
      <c r="C31" s="71" t="s">
        <v>51</v>
      </c>
      <c r="D31" s="71"/>
      <c r="E31" s="22"/>
      <c r="F31" s="22"/>
      <c r="G31" s="22"/>
      <c r="H31" s="23"/>
      <c r="I31" s="24"/>
      <c r="J31" s="23"/>
      <c r="K31" s="23"/>
      <c r="L31" s="25"/>
    </row>
    <row r="32" spans="1:14" s="28" customFormat="1" x14ac:dyDescent="0.55000000000000004">
      <c r="A32" s="27"/>
      <c r="E32" s="28" t="s">
        <v>14</v>
      </c>
      <c r="H32" s="29">
        <v>0.3</v>
      </c>
      <c r="I32" s="29">
        <v>0.25</v>
      </c>
      <c r="J32" s="29">
        <v>0.25</v>
      </c>
      <c r="K32" s="29">
        <v>0.2</v>
      </c>
      <c r="N32" s="35"/>
    </row>
    <row r="33" spans="1:12" s="28" customFormat="1" ht="26.25" x14ac:dyDescent="0.7">
      <c r="A33" s="30"/>
      <c r="B33" s="37"/>
      <c r="C33" s="37"/>
      <c r="D33" s="37"/>
      <c r="E33" s="123" t="s">
        <v>15</v>
      </c>
      <c r="F33" s="123"/>
      <c r="G33" s="38"/>
      <c r="H33" s="68"/>
      <c r="I33" s="68"/>
      <c r="J33" s="68"/>
      <c r="K33" s="48"/>
      <c r="L33" s="33"/>
    </row>
    <row r="34" spans="1:12" s="28" customFormat="1" ht="26.25" x14ac:dyDescent="0.7">
      <c r="A34" s="30"/>
      <c r="B34" s="37"/>
      <c r="C34" s="37"/>
      <c r="D34" s="37"/>
      <c r="E34" s="85"/>
      <c r="F34" s="85"/>
      <c r="G34" s="38"/>
      <c r="H34" s="112" t="s">
        <v>53</v>
      </c>
      <c r="I34" s="112" t="s">
        <v>54</v>
      </c>
      <c r="J34" s="112" t="s">
        <v>57</v>
      </c>
      <c r="K34" s="112" t="s">
        <v>58</v>
      </c>
      <c r="L34" s="33"/>
    </row>
    <row r="35" spans="1:12" s="28" customFormat="1" ht="26.25" x14ac:dyDescent="0.7">
      <c r="A35" s="30"/>
      <c r="B35" s="36"/>
      <c r="C35" s="36"/>
      <c r="D35" s="52"/>
      <c r="E35" s="30"/>
      <c r="F35" s="30"/>
      <c r="G35" s="30"/>
      <c r="H35" s="89" t="s">
        <v>82</v>
      </c>
      <c r="I35" s="89" t="s">
        <v>87</v>
      </c>
      <c r="J35" s="48" t="s">
        <v>55</v>
      </c>
      <c r="K35" s="48" t="s">
        <v>55</v>
      </c>
      <c r="L35" s="33"/>
    </row>
    <row r="36" spans="1:12" s="28" customFormat="1" ht="26.25" x14ac:dyDescent="0.7">
      <c r="A36" s="30"/>
      <c r="B36" s="39"/>
      <c r="C36" s="46"/>
      <c r="D36" s="46"/>
      <c r="E36" s="36"/>
      <c r="F36" s="123" t="s">
        <v>89</v>
      </c>
      <c r="G36" s="123"/>
      <c r="H36" s="45">
        <f>D29</f>
        <v>325000</v>
      </c>
      <c r="I36" s="45">
        <v>150000</v>
      </c>
      <c r="J36" s="31"/>
      <c r="K36" s="31"/>
      <c r="L36" s="33"/>
    </row>
    <row r="37" spans="1:12" s="28" customFormat="1" ht="26.25" x14ac:dyDescent="0.7">
      <c r="A37" s="30"/>
      <c r="B37" s="39"/>
      <c r="C37" s="46"/>
      <c r="D37" s="46"/>
      <c r="E37" s="85"/>
      <c r="F37" s="85" t="s">
        <v>83</v>
      </c>
      <c r="G37" s="85"/>
      <c r="H37" s="45">
        <v>8000</v>
      </c>
      <c r="I37" s="45">
        <v>5000</v>
      </c>
      <c r="J37" s="31"/>
      <c r="K37" s="31"/>
      <c r="L37" s="33"/>
    </row>
    <row r="38" spans="1:12" s="28" customFormat="1" ht="26.25" x14ac:dyDescent="0.7">
      <c r="A38" s="30"/>
      <c r="B38" s="39"/>
      <c r="C38" s="46"/>
      <c r="D38" s="46"/>
      <c r="E38" s="85"/>
      <c r="F38" s="85" t="s">
        <v>84</v>
      </c>
      <c r="G38" s="85"/>
      <c r="H38" s="45">
        <v>32000</v>
      </c>
      <c r="I38" s="45">
        <v>20000</v>
      </c>
      <c r="J38" s="31"/>
      <c r="K38" s="31"/>
      <c r="L38" s="33"/>
    </row>
    <row r="39" spans="1:12" s="28" customFormat="1" ht="26.25" x14ac:dyDescent="0.7">
      <c r="A39" s="30"/>
      <c r="B39" s="36"/>
      <c r="C39" s="36"/>
      <c r="D39" s="52"/>
      <c r="E39" s="36"/>
      <c r="F39" s="36" t="s">
        <v>88</v>
      </c>
      <c r="G39" s="40"/>
      <c r="H39" s="94"/>
      <c r="I39" s="92">
        <v>900</v>
      </c>
      <c r="J39" s="31"/>
      <c r="K39" s="31"/>
      <c r="L39" s="33"/>
    </row>
    <row r="40" spans="1:12" s="28" customFormat="1" ht="27" thickBot="1" x14ac:dyDescent="0.75">
      <c r="A40" s="30"/>
      <c r="B40" s="36"/>
      <c r="C40" s="36"/>
      <c r="D40" s="52"/>
      <c r="E40" s="36"/>
      <c r="F40" s="36" t="s">
        <v>16</v>
      </c>
      <c r="G40" s="38"/>
      <c r="H40" s="86">
        <f>H36-H37-H38-H39</f>
        <v>285000</v>
      </c>
      <c r="I40" s="93">
        <f>I36-I37-I38+I39</f>
        <v>125900</v>
      </c>
      <c r="J40" s="31"/>
      <c r="K40" s="31"/>
      <c r="L40" s="33"/>
    </row>
    <row r="41" spans="1:12" s="28" customFormat="1" ht="27" thickTop="1" x14ac:dyDescent="0.7">
      <c r="A41" s="30"/>
      <c r="B41" s="85"/>
      <c r="C41" s="85"/>
      <c r="D41" s="85"/>
      <c r="E41" s="85"/>
      <c r="F41" s="85"/>
      <c r="G41" s="38"/>
      <c r="H41" s="44"/>
      <c r="I41" s="31"/>
      <c r="J41" s="31"/>
      <c r="K41" s="31"/>
      <c r="L41" s="33"/>
    </row>
    <row r="42" spans="1:12" s="28" customFormat="1" ht="26.25" x14ac:dyDescent="0.7">
      <c r="A42" s="30"/>
      <c r="B42" s="85"/>
      <c r="C42" s="85"/>
      <c r="D42" s="85"/>
      <c r="E42" s="85" t="s">
        <v>3</v>
      </c>
      <c r="F42" s="85" t="s">
        <v>59</v>
      </c>
      <c r="G42" s="38"/>
      <c r="H42" s="44">
        <f>F29</f>
        <v>320000</v>
      </c>
      <c r="I42" s="31"/>
      <c r="J42" s="31"/>
      <c r="K42" s="31"/>
      <c r="L42" s="33"/>
    </row>
    <row r="43" spans="1:12" s="28" customFormat="1" ht="26.25" x14ac:dyDescent="0.7">
      <c r="A43" s="30"/>
      <c r="B43" s="36"/>
      <c r="C43" s="36"/>
      <c r="D43" s="52"/>
      <c r="E43" s="36" t="s">
        <v>4</v>
      </c>
      <c r="F43" s="36" t="s">
        <v>41</v>
      </c>
      <c r="G43" s="40"/>
      <c r="H43" s="45">
        <f>SUM(G29:K29)</f>
        <v>315000</v>
      </c>
      <c r="I43" s="31"/>
      <c r="J43" s="31"/>
      <c r="K43" s="31"/>
      <c r="L43" s="33"/>
    </row>
    <row r="44" spans="1:12" s="28" customFormat="1" ht="26.25" x14ac:dyDescent="0.7">
      <c r="A44" s="41"/>
      <c r="B44" s="42"/>
      <c r="C44" s="42"/>
      <c r="D44" s="42"/>
      <c r="E44" s="124" t="s">
        <v>60</v>
      </c>
      <c r="F44" s="124"/>
      <c r="G44" s="124"/>
      <c r="H44" s="47">
        <f>H42-H43</f>
        <v>5000</v>
      </c>
      <c r="I44" s="43"/>
      <c r="J44" s="32"/>
      <c r="K44" s="32"/>
      <c r="L44" s="33"/>
    </row>
    <row r="45" spans="1:12" s="28" customFormat="1" ht="26.25" x14ac:dyDescent="0.7">
      <c r="A45" s="41"/>
      <c r="B45" s="42"/>
      <c r="C45" s="42"/>
      <c r="D45" s="42"/>
      <c r="E45" s="41"/>
      <c r="F45" s="41"/>
      <c r="G45" s="41"/>
      <c r="H45" s="49"/>
      <c r="I45" s="43"/>
      <c r="J45" s="32"/>
      <c r="K45" s="32"/>
      <c r="L45" s="33"/>
    </row>
    <row r="46" spans="1:12" x14ac:dyDescent="0.55000000000000004">
      <c r="B46" s="15" t="s">
        <v>8</v>
      </c>
      <c r="C46" s="15"/>
      <c r="D46" s="15"/>
      <c r="E46" s="15" t="s">
        <v>11</v>
      </c>
      <c r="F46" s="15"/>
      <c r="G46" s="15"/>
    </row>
    <row r="47" spans="1:12" x14ac:dyDescent="0.55000000000000004">
      <c r="B47" s="15" t="s">
        <v>9</v>
      </c>
      <c r="C47" s="15"/>
      <c r="D47" s="15"/>
      <c r="E47" s="15" t="s">
        <v>12</v>
      </c>
      <c r="F47" s="15"/>
      <c r="G47" s="15"/>
    </row>
    <row r="48" spans="1:12" x14ac:dyDescent="0.55000000000000004">
      <c r="B48" s="122" t="s">
        <v>10</v>
      </c>
      <c r="C48" s="122"/>
      <c r="D48" s="51"/>
      <c r="E48" s="126" t="s">
        <v>61</v>
      </c>
      <c r="F48" s="126"/>
      <c r="G48" s="126"/>
    </row>
    <row r="49" spans="1:7" s="1" customFormat="1" ht="21.75" x14ac:dyDescent="0.5">
      <c r="A49" s="4"/>
      <c r="E49" s="12"/>
    </row>
    <row r="50" spans="1:7" x14ac:dyDescent="0.55000000000000004">
      <c r="B50" s="15" t="s">
        <v>11</v>
      </c>
      <c r="C50" s="15"/>
      <c r="D50" s="15"/>
      <c r="E50" s="15" t="s">
        <v>11</v>
      </c>
      <c r="F50" s="15"/>
    </row>
    <row r="51" spans="1:7" x14ac:dyDescent="0.55000000000000004">
      <c r="B51" s="15" t="s">
        <v>12</v>
      </c>
      <c r="C51" s="15"/>
      <c r="D51" s="15"/>
      <c r="E51" s="15" t="s">
        <v>62</v>
      </c>
      <c r="F51" s="15"/>
    </row>
    <row r="52" spans="1:7" x14ac:dyDescent="0.55000000000000004">
      <c r="B52" s="84" t="s">
        <v>45</v>
      </c>
      <c r="C52" s="84"/>
      <c r="D52" s="84"/>
      <c r="E52" s="16" t="s">
        <v>46</v>
      </c>
      <c r="F52" s="16"/>
      <c r="G52" s="16"/>
    </row>
  </sheetData>
  <mergeCells count="18">
    <mergeCell ref="B10:B11"/>
    <mergeCell ref="C10:C11"/>
    <mergeCell ref="E10:E11"/>
    <mergeCell ref="F10:F11"/>
    <mergeCell ref="A1:L1"/>
    <mergeCell ref="L10:L11"/>
    <mergeCell ref="B48:C48"/>
    <mergeCell ref="E33:F33"/>
    <mergeCell ref="E44:G44"/>
    <mergeCell ref="F36:G36"/>
    <mergeCell ref="B30:C30"/>
    <mergeCell ref="E48:G48"/>
    <mergeCell ref="A29:C29"/>
    <mergeCell ref="A5:B5"/>
    <mergeCell ref="A4:B4"/>
    <mergeCell ref="A6:B6"/>
    <mergeCell ref="G10:K10"/>
    <mergeCell ref="A10:A11"/>
  </mergeCells>
  <printOptions horizontalCentered="1"/>
  <pageMargins left="0.19685039370078741" right="0.19685039370078741" top="0.19685039370078741" bottom="0.15748031496062992" header="0.19685039370078741" footer="0.15748031496062992"/>
  <pageSetup paperSize="9" scale="55" orientation="landscape" r:id="rId1"/>
  <headerFooter>
    <oddHeader>&amp;C
&amp;G</oddHeader>
  </headerFooter>
  <rowBreaks count="1" manualBreakCount="1">
    <brk id="3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ทะเบียนคุมรายรับ-รายจ่าย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RC</cp:lastModifiedBy>
  <cp:lastPrinted>2022-03-31T07:18:24Z</cp:lastPrinted>
  <dcterms:created xsi:type="dcterms:W3CDTF">2015-12-03T08:11:02Z</dcterms:created>
  <dcterms:modified xsi:type="dcterms:W3CDTF">2022-04-01T07:12:44Z</dcterms:modified>
</cp:coreProperties>
</file>