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tc0\Desktop\"/>
    </mc:Choice>
  </mc:AlternateContent>
  <bookViews>
    <workbookView xWindow="0" yWindow="0" windowWidth="23040" windowHeight="8904"/>
  </bookViews>
  <sheets>
    <sheet name="SPINE" sheetId="1" r:id="rId1"/>
    <sheet name="Femoral NECK" sheetId="2" r:id="rId2"/>
    <sheet name="TOTAL HIP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3" l="1"/>
  <c r="C33" i="3"/>
  <c r="G31" i="3"/>
  <c r="H31" i="3" s="1"/>
  <c r="E31" i="3"/>
  <c r="F31" i="3" s="1"/>
  <c r="G30" i="3"/>
  <c r="H30" i="3" s="1"/>
  <c r="E30" i="3"/>
  <c r="F30" i="3" s="1"/>
  <c r="G29" i="3"/>
  <c r="H29" i="3" s="1"/>
  <c r="E29" i="3"/>
  <c r="F29" i="3" s="1"/>
  <c r="G28" i="3"/>
  <c r="H28" i="3" s="1"/>
  <c r="E28" i="3"/>
  <c r="F28" i="3" s="1"/>
  <c r="G27" i="3"/>
  <c r="H27" i="3" s="1"/>
  <c r="E27" i="3"/>
  <c r="F27" i="3" s="1"/>
  <c r="G26" i="3"/>
  <c r="H26" i="3" s="1"/>
  <c r="E26" i="3"/>
  <c r="F26" i="3" s="1"/>
  <c r="G25" i="3"/>
  <c r="H25" i="3" s="1"/>
  <c r="E25" i="3"/>
  <c r="F25" i="3" s="1"/>
  <c r="G24" i="3"/>
  <c r="H24" i="3" s="1"/>
  <c r="E24" i="3"/>
  <c r="F24" i="3" s="1"/>
  <c r="G23" i="3"/>
  <c r="H23" i="3" s="1"/>
  <c r="E23" i="3"/>
  <c r="F23" i="3" s="1"/>
  <c r="G22" i="3"/>
  <c r="H22" i="3" s="1"/>
  <c r="E22" i="3"/>
  <c r="F22" i="3" s="1"/>
  <c r="G21" i="3"/>
  <c r="H21" i="3" s="1"/>
  <c r="E21" i="3"/>
  <c r="F21" i="3" s="1"/>
  <c r="G20" i="3"/>
  <c r="H20" i="3" s="1"/>
  <c r="E20" i="3"/>
  <c r="F20" i="3" s="1"/>
  <c r="G19" i="3"/>
  <c r="H19" i="3" s="1"/>
  <c r="E19" i="3"/>
  <c r="F19" i="3" s="1"/>
  <c r="G18" i="3"/>
  <c r="H18" i="3" s="1"/>
  <c r="E18" i="3"/>
  <c r="F18" i="3" s="1"/>
  <c r="G17" i="3"/>
  <c r="H17" i="3" s="1"/>
  <c r="E17" i="3"/>
  <c r="F17" i="3" s="1"/>
  <c r="G16" i="3"/>
  <c r="H16" i="3" s="1"/>
  <c r="E16" i="3"/>
  <c r="F16" i="3" s="1"/>
  <c r="G15" i="3"/>
  <c r="H15" i="3" s="1"/>
  <c r="E15" i="3"/>
  <c r="F15" i="3" s="1"/>
  <c r="G14" i="3"/>
  <c r="H14" i="3" s="1"/>
  <c r="E14" i="3"/>
  <c r="F14" i="3" s="1"/>
  <c r="G13" i="3"/>
  <c r="H13" i="3" s="1"/>
  <c r="E13" i="3"/>
  <c r="F13" i="3" s="1"/>
  <c r="G12" i="3"/>
  <c r="H12" i="3" s="1"/>
  <c r="E12" i="3"/>
  <c r="F12" i="3" s="1"/>
  <c r="G11" i="3"/>
  <c r="H11" i="3" s="1"/>
  <c r="E11" i="3"/>
  <c r="F11" i="3" s="1"/>
  <c r="G10" i="3"/>
  <c r="H10" i="3" s="1"/>
  <c r="E10" i="3"/>
  <c r="F10" i="3" s="1"/>
  <c r="G9" i="3"/>
  <c r="H9" i="3" s="1"/>
  <c r="E9" i="3"/>
  <c r="F9" i="3" s="1"/>
  <c r="G8" i="3"/>
  <c r="H8" i="3" s="1"/>
  <c r="E8" i="3"/>
  <c r="F8" i="3" s="1"/>
  <c r="G7" i="3"/>
  <c r="H7" i="3" s="1"/>
  <c r="E7" i="3"/>
  <c r="F7" i="3" s="1"/>
  <c r="G6" i="3"/>
  <c r="H6" i="3" s="1"/>
  <c r="E6" i="3"/>
  <c r="F6" i="3" s="1"/>
  <c r="G5" i="3"/>
  <c r="H5" i="3" s="1"/>
  <c r="E5" i="3"/>
  <c r="F5" i="3" s="1"/>
  <c r="G4" i="3"/>
  <c r="H4" i="3" s="1"/>
  <c r="E4" i="3"/>
  <c r="F4" i="3" s="1"/>
  <c r="G3" i="3"/>
  <c r="H3" i="3" s="1"/>
  <c r="E3" i="3"/>
  <c r="F3" i="3" s="1"/>
  <c r="G2" i="3"/>
  <c r="H2" i="3" s="1"/>
  <c r="E2" i="3"/>
  <c r="F2" i="3" s="1"/>
  <c r="C42" i="2"/>
  <c r="C33" i="2"/>
  <c r="G31" i="2"/>
  <c r="H31" i="2" s="1"/>
  <c r="E31" i="2"/>
  <c r="F31" i="2" s="1"/>
  <c r="G30" i="2"/>
  <c r="H30" i="2" s="1"/>
  <c r="E30" i="2"/>
  <c r="F30" i="2" s="1"/>
  <c r="G29" i="2"/>
  <c r="H29" i="2" s="1"/>
  <c r="E29" i="2"/>
  <c r="F29" i="2" s="1"/>
  <c r="G28" i="2"/>
  <c r="H28" i="2" s="1"/>
  <c r="E28" i="2"/>
  <c r="F28" i="2" s="1"/>
  <c r="G27" i="2"/>
  <c r="H27" i="2" s="1"/>
  <c r="E27" i="2"/>
  <c r="F27" i="2" s="1"/>
  <c r="G26" i="2"/>
  <c r="H26" i="2" s="1"/>
  <c r="E26" i="2"/>
  <c r="F26" i="2" s="1"/>
  <c r="G25" i="2"/>
  <c r="H25" i="2" s="1"/>
  <c r="E25" i="2"/>
  <c r="F25" i="2" s="1"/>
  <c r="G24" i="2"/>
  <c r="H24" i="2" s="1"/>
  <c r="E24" i="2"/>
  <c r="F24" i="2" s="1"/>
  <c r="G23" i="2"/>
  <c r="H23" i="2" s="1"/>
  <c r="E23" i="2"/>
  <c r="F23" i="2" s="1"/>
  <c r="G22" i="2"/>
  <c r="H22" i="2" s="1"/>
  <c r="E22" i="2"/>
  <c r="F22" i="2" s="1"/>
  <c r="G21" i="2"/>
  <c r="H21" i="2" s="1"/>
  <c r="E21" i="2"/>
  <c r="F21" i="2" s="1"/>
  <c r="G20" i="2"/>
  <c r="H20" i="2" s="1"/>
  <c r="E20" i="2"/>
  <c r="F20" i="2" s="1"/>
  <c r="G19" i="2"/>
  <c r="H19" i="2" s="1"/>
  <c r="E19" i="2"/>
  <c r="F19" i="2" s="1"/>
  <c r="G18" i="2"/>
  <c r="H18" i="2" s="1"/>
  <c r="E18" i="2"/>
  <c r="F18" i="2" s="1"/>
  <c r="G17" i="2"/>
  <c r="H17" i="2" s="1"/>
  <c r="E17" i="2"/>
  <c r="F17" i="2" s="1"/>
  <c r="G16" i="2"/>
  <c r="H16" i="2" s="1"/>
  <c r="E16" i="2"/>
  <c r="F16" i="2" s="1"/>
  <c r="G15" i="2"/>
  <c r="H15" i="2" s="1"/>
  <c r="E15" i="2"/>
  <c r="F15" i="2" s="1"/>
  <c r="G14" i="2"/>
  <c r="H14" i="2" s="1"/>
  <c r="E14" i="2"/>
  <c r="F14" i="2" s="1"/>
  <c r="G13" i="2"/>
  <c r="H13" i="2" s="1"/>
  <c r="E13" i="2"/>
  <c r="F13" i="2" s="1"/>
  <c r="G12" i="2"/>
  <c r="H12" i="2" s="1"/>
  <c r="E12" i="2"/>
  <c r="F12" i="2" s="1"/>
  <c r="G11" i="2"/>
  <c r="H11" i="2" s="1"/>
  <c r="E11" i="2"/>
  <c r="F11" i="2" s="1"/>
  <c r="G10" i="2"/>
  <c r="H10" i="2" s="1"/>
  <c r="E10" i="2"/>
  <c r="F10" i="2" s="1"/>
  <c r="G9" i="2"/>
  <c r="H9" i="2" s="1"/>
  <c r="E9" i="2"/>
  <c r="F9" i="2" s="1"/>
  <c r="G8" i="2"/>
  <c r="H8" i="2" s="1"/>
  <c r="E8" i="2"/>
  <c r="F8" i="2" s="1"/>
  <c r="G7" i="2"/>
  <c r="H7" i="2" s="1"/>
  <c r="E7" i="2"/>
  <c r="F7" i="2" s="1"/>
  <c r="G6" i="2"/>
  <c r="H6" i="2" s="1"/>
  <c r="E6" i="2"/>
  <c r="F6" i="2" s="1"/>
  <c r="G5" i="2"/>
  <c r="H5" i="2" s="1"/>
  <c r="E5" i="2"/>
  <c r="F5" i="2" s="1"/>
  <c r="G4" i="2"/>
  <c r="H4" i="2" s="1"/>
  <c r="E4" i="2"/>
  <c r="F4" i="2" s="1"/>
  <c r="G3" i="2"/>
  <c r="H3" i="2" s="1"/>
  <c r="E3" i="2"/>
  <c r="F3" i="2" s="1"/>
  <c r="G2" i="2"/>
  <c r="H2" i="2" s="1"/>
  <c r="E2" i="2"/>
  <c r="F2" i="2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2" i="1"/>
  <c r="H2" i="1" s="1"/>
  <c r="F27" i="1"/>
  <c r="E2" i="1"/>
  <c r="F2" i="1" s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E28" i="1"/>
  <c r="F28" i="1" s="1"/>
  <c r="E29" i="1"/>
  <c r="F29" i="1" s="1"/>
  <c r="E30" i="1"/>
  <c r="F30" i="1" s="1"/>
  <c r="E31" i="1"/>
  <c r="F31" i="1" s="1"/>
  <c r="F33" i="2" l="1"/>
  <c r="C34" i="2" s="1"/>
  <c r="C35" i="2" s="1"/>
  <c r="K3" i="2" s="1"/>
  <c r="F33" i="3"/>
  <c r="C34" i="3" s="1"/>
  <c r="C35" i="3" s="1"/>
  <c r="K3" i="3" s="1"/>
  <c r="H33" i="3"/>
  <c r="H34" i="3" s="1"/>
  <c r="H35" i="3" s="1"/>
  <c r="H42" i="3"/>
  <c r="H43" i="3" s="1"/>
  <c r="H44" i="3" s="1"/>
  <c r="F42" i="3"/>
  <c r="C43" i="3" s="1"/>
  <c r="C44" i="3" s="1"/>
  <c r="K9" i="3" s="1"/>
  <c r="H42" i="2"/>
  <c r="H43" i="2" s="1"/>
  <c r="H44" i="2" s="1"/>
  <c r="H33" i="2"/>
  <c r="H34" i="2" s="1"/>
  <c r="H35" i="2" s="1"/>
  <c r="F42" i="2"/>
  <c r="C43" i="2" s="1"/>
  <c r="C44" i="2" s="1"/>
  <c r="K9" i="2" s="1"/>
  <c r="H36" i="3" l="1"/>
  <c r="K5" i="3" s="1"/>
  <c r="K4" i="3"/>
  <c r="H36" i="2"/>
  <c r="K5" i="2" s="1"/>
  <c r="K4" i="2"/>
  <c r="H45" i="3"/>
  <c r="K11" i="3" s="1"/>
  <c r="K10" i="3"/>
  <c r="H45" i="2"/>
  <c r="K11" i="2" s="1"/>
  <c r="K10" i="2"/>
  <c r="C42" i="1" l="1"/>
  <c r="C33" i="1"/>
  <c r="F42" i="1" l="1"/>
  <c r="C43" i="1" s="1"/>
  <c r="C44" i="1" s="1"/>
  <c r="K9" i="1" s="1"/>
  <c r="H42" i="1"/>
  <c r="H43" i="1" s="1"/>
  <c r="H44" i="1" s="1"/>
  <c r="K10" i="1" s="1"/>
  <c r="H33" i="1"/>
  <c r="H34" i="1" s="1"/>
  <c r="H35" i="1" s="1"/>
  <c r="K4" i="1" s="1"/>
  <c r="F33" i="1"/>
  <c r="C34" i="1" s="1"/>
  <c r="C35" i="1" s="1"/>
  <c r="K3" i="1" s="1"/>
  <c r="H36" i="1" l="1"/>
  <c r="K5" i="1" s="1"/>
  <c r="H45" i="1"/>
  <c r="K11" i="1" s="1"/>
</calcChain>
</file>

<file path=xl/sharedStrings.xml><?xml version="1.0" encoding="utf-8"?>
<sst xmlns="http://schemas.openxmlformats.org/spreadsheetml/2006/main" count="120" uniqueCount="25">
  <si>
    <t>patient</t>
  </si>
  <si>
    <t xml:space="preserve">Scan 1 </t>
  </si>
  <si>
    <t xml:space="preserve">Scan 2 </t>
  </si>
  <si>
    <t>Scan 3</t>
  </si>
  <si>
    <t>SD</t>
  </si>
  <si>
    <t>CV</t>
  </si>
  <si>
    <t>Pt 30( 2 scan)</t>
  </si>
  <si>
    <t>units</t>
  </si>
  <si>
    <t>LSC-RMS SD</t>
  </si>
  <si>
    <t>LSC -RMS CV</t>
  </si>
  <si>
    <t>LSC -RMS %CV</t>
  </si>
  <si>
    <t>%</t>
  </si>
  <si>
    <t>Pt 15-29(3 scan)</t>
  </si>
  <si>
    <t>n =</t>
  </si>
  <si>
    <t>% CV =</t>
  </si>
  <si>
    <r>
      <t>g/cm</t>
    </r>
    <r>
      <rPr>
        <b/>
        <vertAlign val="superscript"/>
        <sz val="18"/>
        <color theme="1"/>
        <rFont val="TH Sarabun New"/>
        <family val="2"/>
      </rPr>
      <t>2</t>
    </r>
  </si>
  <si>
    <t xml:space="preserve">ISCD </t>
  </si>
  <si>
    <r>
      <rPr>
        <b/>
        <sz val="20"/>
        <color theme="0"/>
        <rFont val="TH Sarabun New"/>
        <family val="2"/>
      </rPr>
      <t>SD</t>
    </r>
    <r>
      <rPr>
        <b/>
        <vertAlign val="superscript"/>
        <sz val="20"/>
        <color theme="0"/>
        <rFont val="TH Sarabun New"/>
        <family val="2"/>
      </rPr>
      <t>2</t>
    </r>
  </si>
  <si>
    <r>
      <rPr>
        <b/>
        <sz val="20"/>
        <color theme="0"/>
        <rFont val="TH Sarabun New"/>
        <family val="2"/>
      </rPr>
      <t>CV</t>
    </r>
    <r>
      <rPr>
        <b/>
        <vertAlign val="superscript"/>
        <sz val="20"/>
        <color theme="0"/>
        <rFont val="TH Sarabun New"/>
        <family val="2"/>
      </rPr>
      <t>2</t>
    </r>
  </si>
  <si>
    <r>
      <t>sum of SD</t>
    </r>
    <r>
      <rPr>
        <vertAlign val="superscript"/>
        <sz val="18"/>
        <color theme="0"/>
        <rFont val="TH Sarabun New"/>
        <family val="2"/>
      </rPr>
      <t>2</t>
    </r>
    <r>
      <rPr>
        <sz val="18"/>
        <color theme="0"/>
        <rFont val="TH Sarabun New"/>
        <family val="2"/>
      </rPr>
      <t xml:space="preserve"> =</t>
    </r>
  </si>
  <si>
    <r>
      <t>sum of CV</t>
    </r>
    <r>
      <rPr>
        <vertAlign val="superscript"/>
        <sz val="18"/>
        <color theme="0"/>
        <rFont val="TH Sarabun New"/>
        <family val="2"/>
      </rPr>
      <t>2</t>
    </r>
    <r>
      <rPr>
        <sz val="18"/>
        <color theme="0"/>
        <rFont val="TH Sarabun New"/>
        <family val="2"/>
      </rPr>
      <t xml:space="preserve"> =</t>
    </r>
  </si>
  <si>
    <r>
      <t>sum of CV</t>
    </r>
    <r>
      <rPr>
        <vertAlign val="superscript"/>
        <sz val="18"/>
        <color theme="0"/>
        <rFont val="TH Sarabun New"/>
        <family val="2"/>
      </rPr>
      <t>2</t>
    </r>
    <r>
      <rPr>
        <sz val="18"/>
        <color theme="0"/>
        <rFont val="TH Sarabun New"/>
        <family val="2"/>
      </rPr>
      <t>/n =</t>
    </r>
  </si>
  <si>
    <r>
      <t>Square Root sum of CV</t>
    </r>
    <r>
      <rPr>
        <vertAlign val="superscript"/>
        <sz val="16"/>
        <color theme="0"/>
        <rFont val="TH Sarabun New"/>
        <family val="2"/>
      </rPr>
      <t>2</t>
    </r>
    <r>
      <rPr>
        <sz val="16"/>
        <color theme="0"/>
        <rFont val="TH Sarabun New"/>
        <family val="2"/>
      </rPr>
      <t>/n =</t>
    </r>
  </si>
  <si>
    <r>
      <t>sum of SD</t>
    </r>
    <r>
      <rPr>
        <vertAlign val="superscript"/>
        <sz val="18"/>
        <color theme="0"/>
        <rFont val="TH Sarabun New"/>
        <family val="2"/>
      </rPr>
      <t>2</t>
    </r>
    <r>
      <rPr>
        <sz val="18"/>
        <color theme="0"/>
        <rFont val="TH Sarabun New"/>
        <family val="2"/>
      </rPr>
      <t>/n =</t>
    </r>
  </si>
  <si>
    <r>
      <t>Square Root sum of SD</t>
    </r>
    <r>
      <rPr>
        <vertAlign val="superscript"/>
        <sz val="16"/>
        <color theme="0"/>
        <rFont val="TH Sarabun New"/>
        <family val="2"/>
      </rPr>
      <t>2</t>
    </r>
    <r>
      <rPr>
        <sz val="16"/>
        <color theme="0"/>
        <rFont val="TH Sarabun New"/>
        <family val="2"/>
      </rPr>
      <t>/n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</si>
</sst>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0000"/>
    <numFmt numFmtId="189" formatCode="0.0"/>
  </numFmts>
  <fonts count="14">
    <font>
      <sz val="11"/>
      <color theme="1"/>
      <name val="Tahoma"/>
      <family val="2"/>
      <charset val="222"/>
      <scheme val="minor"/>
    </font>
    <font>
      <b/>
      <sz val="20"/>
      <color theme="1"/>
      <name val="TH Sarabun New"/>
      <family val="2"/>
    </font>
    <font>
      <sz val="18"/>
      <color theme="1"/>
      <name val="TH Sarabun New"/>
      <family val="2"/>
    </font>
    <font>
      <sz val="12"/>
      <color rgb="FF000000"/>
      <name val="Calibri"/>
      <family val="2"/>
    </font>
    <font>
      <b/>
      <sz val="18"/>
      <color theme="1"/>
      <name val="TH Sarabun New"/>
      <family val="2"/>
    </font>
    <font>
      <b/>
      <vertAlign val="superscript"/>
      <sz val="18"/>
      <color theme="1"/>
      <name val="TH Sarabun New"/>
      <family val="2"/>
    </font>
    <font>
      <sz val="10"/>
      <name val="Arial"/>
      <family val="2"/>
    </font>
    <font>
      <b/>
      <sz val="20"/>
      <color theme="0"/>
      <name val="TH Sarabun New"/>
      <family val="2"/>
    </font>
    <font>
      <b/>
      <vertAlign val="superscript"/>
      <sz val="20"/>
      <color theme="0"/>
      <name val="TH Sarabun New"/>
      <family val="2"/>
    </font>
    <font>
      <sz val="18"/>
      <color theme="0"/>
      <name val="TH Sarabun New"/>
      <family val="2"/>
    </font>
    <font>
      <vertAlign val="superscript"/>
      <sz val="18"/>
      <color theme="0"/>
      <name val="TH Sarabun New"/>
      <family val="2"/>
    </font>
    <font>
      <sz val="16"/>
      <color theme="0"/>
      <name val="TH Sarabun New"/>
      <family val="2"/>
    </font>
    <font>
      <vertAlign val="superscript"/>
      <sz val="16"/>
      <color theme="0"/>
      <name val="TH Sarabun New"/>
      <family val="2"/>
    </font>
    <font>
      <sz val="18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187" fontId="6" fillId="0" borderId="1" xfId="0" applyNumberFormat="1" applyFont="1" applyFill="1" applyBorder="1" applyAlignment="1" applyProtection="1">
      <alignment horizontal="center"/>
      <protection locked="0" hidden="1"/>
    </xf>
    <xf numFmtId="187" fontId="3" fillId="0" borderId="1" xfId="0" applyNumberFormat="1" applyFont="1" applyFill="1" applyBorder="1" applyAlignment="1" applyProtection="1">
      <alignment horizontal="center" vertical="center" wrapText="1" readingOrder="1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9" fontId="1" fillId="0" borderId="1" xfId="0" applyNumberFormat="1" applyFont="1" applyBorder="1" applyAlignment="1" applyProtection="1">
      <alignment horizontal="center" vertical="center"/>
      <protection locked="0" hidden="1"/>
    </xf>
    <xf numFmtId="187" fontId="4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187" fontId="1" fillId="4" borderId="1" xfId="0" applyNumberFormat="1" applyFont="1" applyFill="1" applyBorder="1" applyAlignment="1" applyProtection="1">
      <alignment horizontal="center" vertical="center"/>
      <protection locked="0" hidden="1"/>
    </xf>
    <xf numFmtId="187" fontId="4" fillId="3" borderId="1" xfId="0" applyNumberFormat="1" applyFont="1" applyFill="1" applyBorder="1" applyAlignment="1" applyProtection="1">
      <alignment horizontal="center" vertical="center"/>
      <protection locked="0" hidden="1"/>
    </xf>
    <xf numFmtId="187" fontId="1" fillId="3" borderId="1" xfId="0" applyNumberFormat="1" applyFont="1" applyFill="1" applyBorder="1" applyAlignment="1" applyProtection="1">
      <alignment horizontal="center" vertical="center"/>
      <protection locked="0" hidden="1"/>
    </xf>
    <xf numFmtId="2" fontId="1" fillId="4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188" fontId="9" fillId="0" borderId="0" xfId="0" applyNumberFormat="1" applyFont="1" applyAlignment="1" applyProtection="1">
      <alignment horizontal="center" vertical="center"/>
      <protection locked="0" hidden="1"/>
    </xf>
    <xf numFmtId="187" fontId="9" fillId="0" borderId="0" xfId="0" applyNumberFormat="1" applyFont="1" applyAlignment="1" applyProtection="1">
      <alignment horizontal="center" vertical="center"/>
      <protection locked="0" hidden="1"/>
    </xf>
    <xf numFmtId="187" fontId="9" fillId="0" borderId="0" xfId="0" applyNumberFormat="1" applyFont="1" applyBorder="1" applyAlignment="1" applyProtection="1">
      <alignment horizontal="center" vertical="center"/>
      <protection hidden="1"/>
    </xf>
    <xf numFmtId="188" fontId="9" fillId="0" borderId="0" xfId="0" applyNumberFormat="1" applyFont="1" applyBorder="1" applyAlignment="1" applyProtection="1">
      <alignment horizontal="center" vertical="center"/>
      <protection hidden="1"/>
    </xf>
    <xf numFmtId="187" fontId="7" fillId="0" borderId="0" xfId="0" applyNumberFormat="1" applyFont="1" applyBorder="1" applyAlignment="1" applyProtection="1">
      <alignment horizontal="center" vertical="center"/>
      <protection hidden="1"/>
    </xf>
    <xf numFmtId="188" fontId="8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2" fontId="9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locked="0" hidden="1"/>
    </xf>
    <xf numFmtId="187" fontId="6" fillId="0" borderId="1" xfId="0" applyNumberFormat="1" applyFont="1" applyFill="1" applyBorder="1" applyAlignment="1" applyProtection="1">
      <alignment horizontal="center"/>
      <protection locked="0"/>
    </xf>
    <xf numFmtId="189" fontId="4" fillId="0" borderId="1" xfId="0" applyNumberFormat="1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1" fillId="0" borderId="3" xfId="0" applyFont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J14" sqref="J14"/>
    </sheetView>
  </sheetViews>
  <sheetFormatPr defaultColWidth="14.8984375" defaultRowHeight="29.25" customHeight="1"/>
  <cols>
    <col min="1" max="4" width="12.69921875" style="2" customWidth="1"/>
    <col min="5" max="5" width="3.09765625" style="19" customWidth="1"/>
    <col min="6" max="6" width="3.09765625" style="20" customWidth="1"/>
    <col min="7" max="7" width="3.09765625" style="19" customWidth="1"/>
    <col min="8" max="8" width="3.09765625" style="20" customWidth="1"/>
    <col min="9" max="9" width="4.59765625" style="2" customWidth="1"/>
    <col min="10" max="10" width="21.09765625" style="2" customWidth="1"/>
    <col min="11" max="11" width="14.8984375" style="2"/>
    <col min="12" max="12" width="11.5" style="2" customWidth="1"/>
    <col min="13" max="16384" width="14.8984375" style="2"/>
  </cols>
  <sheetData>
    <row r="1" spans="1:13" ht="29.25" customHeight="1">
      <c r="A1" s="1" t="s">
        <v>0</v>
      </c>
      <c r="B1" s="29" t="s">
        <v>1</v>
      </c>
      <c r="C1" s="29" t="s">
        <v>2</v>
      </c>
      <c r="D1" s="29" t="s">
        <v>3</v>
      </c>
      <c r="E1" s="21" t="s">
        <v>4</v>
      </c>
      <c r="F1" s="22" t="s">
        <v>17</v>
      </c>
      <c r="G1" s="21" t="s">
        <v>5</v>
      </c>
      <c r="H1" s="22" t="s">
        <v>18</v>
      </c>
    </row>
    <row r="2" spans="1:13" ht="19.5" customHeight="1">
      <c r="A2" s="28">
        <v>1</v>
      </c>
      <c r="B2" s="26">
        <v>0.91300000000000003</v>
      </c>
      <c r="C2" s="26">
        <v>0.91200000000000003</v>
      </c>
      <c r="D2" s="26"/>
      <c r="E2" s="19">
        <f>IF(B2=0,"",STDEVA(B2,C2,D2))</f>
        <v>7.0710678118654816E-4</v>
      </c>
      <c r="F2" s="20">
        <f>IF(B2=0,"",E2*E2)</f>
        <v>5.0000000000000093E-7</v>
      </c>
      <c r="G2" s="19">
        <f>IF(B2=0,"",STDEVA(B2,C2,D2)/(AVERAGE(B2:D2)))</f>
        <v>7.7491154102635412E-4</v>
      </c>
      <c r="H2" s="20">
        <f>IF(B2=0,"",G2*G2)</f>
        <v>6.004878964158389E-7</v>
      </c>
      <c r="J2" s="5" t="s">
        <v>6</v>
      </c>
      <c r="K2" s="6">
        <v>0.95</v>
      </c>
      <c r="L2" s="7" t="s">
        <v>7</v>
      </c>
      <c r="M2" s="8" t="s">
        <v>16</v>
      </c>
    </row>
    <row r="3" spans="1:13" ht="19.5" customHeight="1">
      <c r="A3" s="28">
        <v>2</v>
      </c>
      <c r="B3" s="26">
        <v>0.84799999999999998</v>
      </c>
      <c r="C3" s="26">
        <v>0.84399999999999997</v>
      </c>
      <c r="D3" s="26"/>
      <c r="E3" s="19">
        <f t="shared" ref="E3:E31" si="0">IF(B3=0,"",STDEVA(B3,C3,D3))</f>
        <v>2.8284271247461927E-3</v>
      </c>
      <c r="F3" s="20">
        <f t="shared" ref="F3:F31" si="1">IF(B3=0,"",E3*E3)</f>
        <v>8.0000000000000149E-6</v>
      </c>
      <c r="G3" s="19">
        <f t="shared" ref="G3:G31" si="2">IF(B3=0,"",STDEVA(B3,C3,D3)/(AVERAGE(B3:D3)))</f>
        <v>3.3432944736952633E-3</v>
      </c>
      <c r="H3" s="20">
        <f t="shared" ref="H3:H31" si="3">IF(B3=0,"",G3*G3)</f>
        <v>1.1177617937841287E-5</v>
      </c>
      <c r="J3" s="9" t="s">
        <v>8</v>
      </c>
      <c r="K3" s="10">
        <f>IF(C31=0,"",C35*2.77)</f>
        <v>1.6773182961700134E-2</v>
      </c>
      <c r="L3" s="11" t="s">
        <v>15</v>
      </c>
      <c r="M3" s="8"/>
    </row>
    <row r="4" spans="1:13" ht="19.5" customHeight="1">
      <c r="A4" s="28">
        <v>3</v>
      </c>
      <c r="B4" s="26">
        <v>1.0529999999999999</v>
      </c>
      <c r="C4" s="26">
        <v>1.0660000000000001</v>
      </c>
      <c r="D4" s="26"/>
      <c r="E4" s="19">
        <f t="shared" si="0"/>
        <v>9.1923881554252049E-3</v>
      </c>
      <c r="F4" s="20">
        <f t="shared" si="1"/>
        <v>8.4500000000001607E-5</v>
      </c>
      <c r="G4" s="19">
        <f t="shared" si="2"/>
        <v>8.676156824374899E-3</v>
      </c>
      <c r="H4" s="20">
        <f t="shared" si="3"/>
        <v>7.5275697241147129E-5</v>
      </c>
      <c r="J4" s="9" t="s">
        <v>9</v>
      </c>
      <c r="K4" s="12">
        <f>IF(C31=0,"",H35*2.77)</f>
        <v>1.7784274054576648E-2</v>
      </c>
      <c r="L4" s="11"/>
      <c r="M4" s="8"/>
    </row>
    <row r="5" spans="1:13" ht="19.5" customHeight="1">
      <c r="A5" s="28">
        <v>4</v>
      </c>
      <c r="B5" s="26">
        <v>0.84399999999999997</v>
      </c>
      <c r="C5" s="26">
        <v>0.83599999999999997</v>
      </c>
      <c r="D5" s="26"/>
      <c r="E5" s="19">
        <f t="shared" si="0"/>
        <v>5.6568542494923853E-3</v>
      </c>
      <c r="F5" s="20">
        <f t="shared" si="1"/>
        <v>3.200000000000006E-5</v>
      </c>
      <c r="G5" s="19">
        <f t="shared" si="2"/>
        <v>6.7343502970147445E-3</v>
      </c>
      <c r="H5" s="20">
        <f t="shared" si="3"/>
        <v>4.5351473922902577E-5</v>
      </c>
      <c r="J5" s="9" t="s">
        <v>10</v>
      </c>
      <c r="K5" s="13">
        <f>IF(C31=0,"",H36*2.77)</f>
        <v>1.7784274054576648</v>
      </c>
      <c r="L5" s="11" t="s">
        <v>11</v>
      </c>
      <c r="M5" s="8">
        <v>5.3</v>
      </c>
    </row>
    <row r="6" spans="1:13" ht="19.5" customHeight="1">
      <c r="A6" s="28">
        <v>5</v>
      </c>
      <c r="B6" s="26">
        <v>0.96499999999999997</v>
      </c>
      <c r="C6" s="26">
        <v>0.95399999999999996</v>
      </c>
      <c r="D6" s="26"/>
      <c r="E6" s="19">
        <f t="shared" si="0"/>
        <v>7.7781745930520299E-3</v>
      </c>
      <c r="F6" s="20">
        <f t="shared" si="1"/>
        <v>6.0500000000000109E-5</v>
      </c>
      <c r="G6" s="19">
        <f t="shared" si="2"/>
        <v>8.1064873299135278E-3</v>
      </c>
      <c r="H6" s="20">
        <f t="shared" si="3"/>
        <v>6.5715136830048557E-5</v>
      </c>
    </row>
    <row r="7" spans="1:13" ht="19.5" customHeight="1">
      <c r="A7" s="28">
        <v>6</v>
      </c>
      <c r="B7" s="26">
        <v>1.123</v>
      </c>
      <c r="C7" s="26">
        <v>1.129</v>
      </c>
      <c r="D7" s="26"/>
      <c r="E7" s="19">
        <f t="shared" si="0"/>
        <v>4.2426406871192892E-3</v>
      </c>
      <c r="F7" s="20">
        <f t="shared" si="1"/>
        <v>1.8000000000000034E-5</v>
      </c>
      <c r="G7" s="19">
        <f t="shared" si="2"/>
        <v>3.767886933498481E-3</v>
      </c>
      <c r="H7" s="20">
        <f t="shared" si="3"/>
        <v>1.4196971943628587E-5</v>
      </c>
    </row>
    <row r="8" spans="1:13" ht="19.5" customHeight="1">
      <c r="A8" s="28">
        <v>7</v>
      </c>
      <c r="B8" s="26">
        <v>0.90900000000000003</v>
      </c>
      <c r="C8" s="26">
        <v>0.90400000000000003</v>
      </c>
      <c r="D8" s="26"/>
      <c r="E8" s="19">
        <f t="shared" si="0"/>
        <v>3.5355339059327407E-3</v>
      </c>
      <c r="F8" s="20">
        <f t="shared" si="1"/>
        <v>1.2500000000000023E-5</v>
      </c>
      <c r="G8" s="19">
        <f t="shared" si="2"/>
        <v>3.9002028747189637E-3</v>
      </c>
      <c r="H8" s="20">
        <f t="shared" si="3"/>
        <v>1.5211582463966069E-5</v>
      </c>
      <c r="J8" s="5" t="s">
        <v>12</v>
      </c>
      <c r="K8" s="6">
        <v>0.95</v>
      </c>
      <c r="L8" s="7" t="s">
        <v>7</v>
      </c>
      <c r="M8" s="8" t="s">
        <v>16</v>
      </c>
    </row>
    <row r="9" spans="1:13" ht="19.5" customHeight="1">
      <c r="A9" s="28">
        <v>8</v>
      </c>
      <c r="B9" s="26">
        <v>0.83699999999999997</v>
      </c>
      <c r="C9" s="26">
        <v>0.83899999999999997</v>
      </c>
      <c r="D9" s="26"/>
      <c r="E9" s="19">
        <f t="shared" si="0"/>
        <v>1.4142135623730963E-3</v>
      </c>
      <c r="F9" s="20">
        <f t="shared" si="1"/>
        <v>2.0000000000000037E-6</v>
      </c>
      <c r="G9" s="19">
        <f t="shared" si="2"/>
        <v>1.6876056830227881E-3</v>
      </c>
      <c r="H9" s="20">
        <f t="shared" si="3"/>
        <v>2.848012941370811E-6</v>
      </c>
      <c r="J9" s="9" t="s">
        <v>8</v>
      </c>
      <c r="K9" s="10" t="str">
        <f>IF(D16=0,"",C44*2.77)</f>
        <v/>
      </c>
      <c r="L9" s="11" t="s">
        <v>15</v>
      </c>
      <c r="M9" s="8"/>
    </row>
    <row r="10" spans="1:13" ht="19.5" customHeight="1">
      <c r="A10" s="28">
        <v>9</v>
      </c>
      <c r="B10" s="26">
        <v>0.72199999999999998</v>
      </c>
      <c r="C10" s="26">
        <v>0.72799999999999998</v>
      </c>
      <c r="D10" s="26"/>
      <c r="E10" s="19">
        <f t="shared" si="0"/>
        <v>4.2426406871192892E-3</v>
      </c>
      <c r="F10" s="20">
        <f t="shared" si="1"/>
        <v>1.8000000000000034E-5</v>
      </c>
      <c r="G10" s="19">
        <f t="shared" si="2"/>
        <v>5.8519181891300539E-3</v>
      </c>
      <c r="H10" s="20">
        <f t="shared" si="3"/>
        <v>3.4244946492271169E-5</v>
      </c>
      <c r="J10" s="9" t="s">
        <v>9</v>
      </c>
      <c r="K10" s="12" t="str">
        <f>IF(D16=0,"",H44*2.77)</f>
        <v/>
      </c>
      <c r="L10" s="11"/>
      <c r="M10" s="8"/>
    </row>
    <row r="11" spans="1:13" ht="19.5" customHeight="1">
      <c r="A11" s="28">
        <v>10</v>
      </c>
      <c r="B11" s="26">
        <v>0.98899999999999999</v>
      </c>
      <c r="C11" s="26">
        <v>0.98</v>
      </c>
      <c r="D11" s="26"/>
      <c r="E11" s="19">
        <f t="shared" si="0"/>
        <v>6.3639610306789338E-3</v>
      </c>
      <c r="F11" s="20">
        <f t="shared" si="1"/>
        <v>4.0500000000000076E-5</v>
      </c>
      <c r="G11" s="19">
        <f t="shared" si="2"/>
        <v>6.4641554399989176E-3</v>
      </c>
      <c r="H11" s="20">
        <f t="shared" si="3"/>
        <v>4.1785305552467599E-5</v>
      </c>
      <c r="J11" s="9" t="s">
        <v>10</v>
      </c>
      <c r="K11" s="13" t="str">
        <f>IF(D16=0,"",H45*2.77)</f>
        <v/>
      </c>
      <c r="L11" s="11" t="s">
        <v>11</v>
      </c>
      <c r="M11" s="8">
        <v>5.3</v>
      </c>
    </row>
    <row r="12" spans="1:13" ht="19.5" customHeight="1">
      <c r="A12" s="28">
        <v>11</v>
      </c>
      <c r="B12" s="26">
        <v>0.81200000000000006</v>
      </c>
      <c r="C12" s="26">
        <v>0.82299999999999995</v>
      </c>
      <c r="D12" s="26"/>
      <c r="E12" s="19">
        <f t="shared" si="0"/>
        <v>7.778174593051951E-3</v>
      </c>
      <c r="F12" s="20">
        <f t="shared" si="1"/>
        <v>6.0499999999998882E-5</v>
      </c>
      <c r="G12" s="19">
        <f t="shared" si="2"/>
        <v>9.5145866581675242E-3</v>
      </c>
      <c r="H12" s="20">
        <f t="shared" si="3"/>
        <v>9.0527359275779451E-5</v>
      </c>
    </row>
    <row r="13" spans="1:13" ht="19.5" customHeight="1">
      <c r="A13" s="28">
        <v>12</v>
      </c>
      <c r="B13" s="26">
        <v>0.998</v>
      </c>
      <c r="C13" s="26">
        <v>0.999</v>
      </c>
      <c r="D13" s="26"/>
      <c r="E13" s="19">
        <f t="shared" si="0"/>
        <v>7.0710678118654816E-4</v>
      </c>
      <c r="F13" s="20">
        <f t="shared" si="1"/>
        <v>5.0000000000000093E-7</v>
      </c>
      <c r="G13" s="19">
        <f t="shared" si="2"/>
        <v>7.0816903473865621E-4</v>
      </c>
      <c r="H13" s="20">
        <f t="shared" si="3"/>
        <v>5.0150338176268008E-7</v>
      </c>
    </row>
    <row r="14" spans="1:13" ht="19.5" customHeight="1">
      <c r="A14" s="28">
        <v>13</v>
      </c>
      <c r="B14" s="26">
        <v>0.873</v>
      </c>
      <c r="C14" s="26">
        <v>0.87</v>
      </c>
      <c r="D14" s="26"/>
      <c r="E14" s="19">
        <f t="shared" si="0"/>
        <v>2.1213203435596446E-3</v>
      </c>
      <c r="F14" s="20">
        <f t="shared" si="1"/>
        <v>4.5000000000000086E-6</v>
      </c>
      <c r="G14" s="19">
        <f t="shared" si="2"/>
        <v>2.4341025169932816E-3</v>
      </c>
      <c r="H14" s="20">
        <f t="shared" si="3"/>
        <v>5.9248550632330289E-6</v>
      </c>
    </row>
    <row r="15" spans="1:13" ht="19.5" customHeight="1">
      <c r="A15" s="28">
        <v>14</v>
      </c>
      <c r="B15" s="26">
        <v>0.91</v>
      </c>
      <c r="C15" s="26">
        <v>0.90500000000000003</v>
      </c>
      <c r="D15" s="26"/>
      <c r="E15" s="19">
        <f t="shared" si="0"/>
        <v>3.5355339059327407E-3</v>
      </c>
      <c r="F15" s="20">
        <f t="shared" si="1"/>
        <v>1.2500000000000023E-5</v>
      </c>
      <c r="G15" s="19">
        <f t="shared" si="2"/>
        <v>3.8959051305043975E-3</v>
      </c>
      <c r="H15" s="20">
        <f t="shared" si="3"/>
        <v>1.5178076785890486E-5</v>
      </c>
    </row>
    <row r="16" spans="1:13" ht="19.5" customHeight="1">
      <c r="A16" s="28">
        <v>15</v>
      </c>
      <c r="B16" s="26">
        <v>0.91300000000000003</v>
      </c>
      <c r="C16" s="26">
        <v>0.91</v>
      </c>
      <c r="D16" s="26"/>
      <c r="E16" s="19">
        <f t="shared" si="0"/>
        <v>2.1213203435596446E-3</v>
      </c>
      <c r="F16" s="20">
        <f t="shared" si="1"/>
        <v>4.5000000000000086E-6</v>
      </c>
      <c r="G16" s="19">
        <f t="shared" si="2"/>
        <v>2.3272850724735542E-3</v>
      </c>
      <c r="H16" s="20">
        <f t="shared" si="3"/>
        <v>5.4162558085582361E-6</v>
      </c>
    </row>
    <row r="17" spans="1:8" ht="19.5" customHeight="1">
      <c r="A17" s="28">
        <v>16</v>
      </c>
      <c r="B17" s="26">
        <v>0.78800000000000003</v>
      </c>
      <c r="C17" s="26">
        <v>0.77700000000000002</v>
      </c>
      <c r="D17" s="26"/>
      <c r="E17" s="19">
        <f t="shared" si="0"/>
        <v>7.7781745930520299E-3</v>
      </c>
      <c r="F17" s="20">
        <f t="shared" si="1"/>
        <v>6.0500000000000109E-5</v>
      </c>
      <c r="G17" s="19">
        <f t="shared" si="2"/>
        <v>9.9401592243476417E-3</v>
      </c>
      <c r="H17" s="20">
        <f t="shared" si="3"/>
        <v>9.8806765405383512E-5</v>
      </c>
    </row>
    <row r="18" spans="1:8" ht="19.5" customHeight="1">
      <c r="A18" s="28">
        <v>17</v>
      </c>
      <c r="B18" s="26">
        <v>1.0289999999999999</v>
      </c>
      <c r="C18" s="26">
        <v>1.032</v>
      </c>
      <c r="D18" s="26"/>
      <c r="E18" s="19">
        <f t="shared" si="0"/>
        <v>2.1213203435597231E-3</v>
      </c>
      <c r="F18" s="20">
        <f t="shared" si="1"/>
        <v>4.5000000000003415E-6</v>
      </c>
      <c r="G18" s="19">
        <f t="shared" si="2"/>
        <v>2.0585350252884261E-3</v>
      </c>
      <c r="H18" s="20">
        <f t="shared" si="3"/>
        <v>4.2375664503392214E-6</v>
      </c>
    </row>
    <row r="19" spans="1:8" ht="19.5" customHeight="1">
      <c r="A19" s="28">
        <v>18</v>
      </c>
      <c r="B19" s="26">
        <v>0.91500000000000004</v>
      </c>
      <c r="C19" s="26">
        <v>0.90300000000000002</v>
      </c>
      <c r="D19" s="26"/>
      <c r="E19" s="19">
        <f t="shared" si="0"/>
        <v>8.4852813742385784E-3</v>
      </c>
      <c r="F19" s="20">
        <f t="shared" si="1"/>
        <v>7.2000000000000137E-5</v>
      </c>
      <c r="G19" s="19">
        <f t="shared" si="2"/>
        <v>9.3347429859610316E-3</v>
      </c>
      <c r="H19" s="20">
        <f t="shared" si="3"/>
        <v>8.7137426613948679E-5</v>
      </c>
    </row>
    <row r="20" spans="1:8" ht="19.5" customHeight="1">
      <c r="A20" s="28">
        <v>19</v>
      </c>
      <c r="B20" s="26">
        <v>1.016</v>
      </c>
      <c r="C20" s="26">
        <v>1.0029999999999999</v>
      </c>
      <c r="D20" s="26"/>
      <c r="E20" s="19">
        <f t="shared" si="0"/>
        <v>9.1923881554252049E-3</v>
      </c>
      <c r="F20" s="20">
        <f t="shared" si="1"/>
        <v>8.4500000000001607E-5</v>
      </c>
      <c r="G20" s="19">
        <f t="shared" si="2"/>
        <v>9.1058822738238777E-3</v>
      </c>
      <c r="H20" s="20">
        <f t="shared" si="3"/>
        <v>8.2917091984739913E-5</v>
      </c>
    </row>
    <row r="21" spans="1:8" ht="19.5" customHeight="1">
      <c r="A21" s="28">
        <v>20</v>
      </c>
      <c r="B21" s="26">
        <v>0.76700000000000002</v>
      </c>
      <c r="C21" s="26">
        <v>0.77100000000000002</v>
      </c>
      <c r="D21" s="4"/>
      <c r="E21" s="19">
        <f t="shared" si="0"/>
        <v>2.8284271247461927E-3</v>
      </c>
      <c r="F21" s="20">
        <f t="shared" si="1"/>
        <v>8.0000000000000149E-6</v>
      </c>
      <c r="G21" s="19">
        <f t="shared" si="2"/>
        <v>3.6780586797739824E-3</v>
      </c>
      <c r="H21" s="20">
        <f t="shared" si="3"/>
        <v>1.3528115651860731E-5</v>
      </c>
    </row>
    <row r="22" spans="1:8" ht="19.5" customHeight="1">
      <c r="A22" s="28">
        <v>21</v>
      </c>
      <c r="B22" s="26">
        <v>1.095</v>
      </c>
      <c r="C22" s="26">
        <v>1.0920000000000001</v>
      </c>
      <c r="D22" s="4"/>
      <c r="E22" s="19">
        <f t="shared" si="0"/>
        <v>2.1213203435595661E-3</v>
      </c>
      <c r="F22" s="20">
        <f t="shared" si="1"/>
        <v>4.4999999999996757E-6</v>
      </c>
      <c r="G22" s="19">
        <f t="shared" si="2"/>
        <v>1.9399362995515005E-3</v>
      </c>
      <c r="H22" s="20">
        <f t="shared" si="3"/>
        <v>3.7633528463175693E-6</v>
      </c>
    </row>
    <row r="23" spans="1:8" ht="19.5" customHeight="1">
      <c r="A23" s="28">
        <v>22</v>
      </c>
      <c r="B23" s="26">
        <v>0.90400000000000003</v>
      </c>
      <c r="C23" s="26">
        <v>0.91100000000000003</v>
      </c>
      <c r="D23" s="4"/>
      <c r="E23" s="19">
        <f t="shared" si="0"/>
        <v>4.9497474683058368E-3</v>
      </c>
      <c r="F23" s="20">
        <f t="shared" si="1"/>
        <v>2.450000000000004E-5</v>
      </c>
      <c r="G23" s="19">
        <f t="shared" si="2"/>
        <v>5.4542671827061563E-3</v>
      </c>
      <c r="H23" s="20">
        <f t="shared" si="3"/>
        <v>2.9749030500345352E-5</v>
      </c>
    </row>
    <row r="24" spans="1:8" ht="19.5" customHeight="1">
      <c r="A24" s="28">
        <v>23</v>
      </c>
      <c r="B24" s="26">
        <v>1.1890000000000001</v>
      </c>
      <c r="C24" s="26">
        <v>1.194</v>
      </c>
      <c r="D24" s="4"/>
      <c r="E24" s="19">
        <f t="shared" si="0"/>
        <v>3.5355339059326622E-3</v>
      </c>
      <c r="F24" s="20">
        <f t="shared" si="1"/>
        <v>1.2499999999999467E-5</v>
      </c>
      <c r="G24" s="19">
        <f t="shared" si="2"/>
        <v>2.9672966059023603E-3</v>
      </c>
      <c r="H24" s="20">
        <f t="shared" si="3"/>
        <v>8.804849147399667E-6</v>
      </c>
    </row>
    <row r="25" spans="1:8" ht="19.5" customHeight="1">
      <c r="A25" s="28">
        <v>24</v>
      </c>
      <c r="B25" s="26">
        <v>1.101</v>
      </c>
      <c r="C25" s="26">
        <v>1.0860000000000001</v>
      </c>
      <c r="D25" s="4"/>
      <c r="E25" s="19">
        <f t="shared" si="0"/>
        <v>1.0606601717798144E-2</v>
      </c>
      <c r="F25" s="20">
        <f t="shared" si="1"/>
        <v>1.1249999999999855E-4</v>
      </c>
      <c r="G25" s="19">
        <f t="shared" si="2"/>
        <v>9.6996814977577898E-3</v>
      </c>
      <c r="H25" s="20">
        <f t="shared" si="3"/>
        <v>9.4083821157944797E-5</v>
      </c>
    </row>
    <row r="26" spans="1:8" ht="19.5" customHeight="1">
      <c r="A26" s="28">
        <v>25</v>
      </c>
      <c r="B26" s="26">
        <v>0.91400000000000003</v>
      </c>
      <c r="C26" s="26">
        <v>0.92300000000000004</v>
      </c>
      <c r="D26" s="4"/>
      <c r="E26" s="19">
        <f t="shared" si="0"/>
        <v>6.3639610306789338E-3</v>
      </c>
      <c r="F26" s="20">
        <f t="shared" si="1"/>
        <v>4.0500000000000076E-5</v>
      </c>
      <c r="G26" s="19">
        <f t="shared" si="2"/>
        <v>6.9286456512563238E-3</v>
      </c>
      <c r="H26" s="20">
        <f t="shared" si="3"/>
        <v>4.8006130560673168E-5</v>
      </c>
    </row>
    <row r="27" spans="1:8" ht="19.5" customHeight="1">
      <c r="A27" s="28">
        <v>26</v>
      </c>
      <c r="B27" s="26">
        <v>0.79200000000000004</v>
      </c>
      <c r="C27" s="26">
        <v>0.80300000000000005</v>
      </c>
      <c r="D27" s="4"/>
      <c r="E27" s="19">
        <f t="shared" si="0"/>
        <v>7.7781745930520299E-3</v>
      </c>
      <c r="F27" s="20">
        <f t="shared" si="1"/>
        <v>6.0500000000000109E-5</v>
      </c>
      <c r="G27" s="19">
        <f t="shared" si="2"/>
        <v>9.7531969818834222E-3</v>
      </c>
      <c r="H27" s="20">
        <f t="shared" si="3"/>
        <v>9.5124851367419901E-5</v>
      </c>
    </row>
    <row r="28" spans="1:8" ht="19.5" customHeight="1">
      <c r="A28" s="28">
        <v>27</v>
      </c>
      <c r="B28" s="26">
        <v>0.83799999999999997</v>
      </c>
      <c r="C28" s="26">
        <v>0.82599999999999996</v>
      </c>
      <c r="D28" s="4"/>
      <c r="E28" s="19">
        <f t="shared" si="0"/>
        <v>8.4852813742385784E-3</v>
      </c>
      <c r="F28" s="20">
        <f t="shared" si="1"/>
        <v>7.2000000000000137E-5</v>
      </c>
      <c r="G28" s="19">
        <f t="shared" si="2"/>
        <v>1.0198655497882908E-2</v>
      </c>
      <c r="H28" s="20">
        <f t="shared" si="3"/>
        <v>1.0401257396449726E-4</v>
      </c>
    </row>
    <row r="29" spans="1:8" ht="19.5" customHeight="1">
      <c r="A29" s="28">
        <v>28</v>
      </c>
      <c r="B29" s="26">
        <v>1.0429999999999999</v>
      </c>
      <c r="C29" s="26">
        <v>1.0409999999999999</v>
      </c>
      <c r="D29" s="4"/>
      <c r="E29" s="19">
        <f t="shared" si="0"/>
        <v>1.4142135623730963E-3</v>
      </c>
      <c r="F29" s="20">
        <f t="shared" si="1"/>
        <v>2.0000000000000037E-6</v>
      </c>
      <c r="G29" s="19">
        <f t="shared" si="2"/>
        <v>1.3572107124501887E-3</v>
      </c>
      <c r="H29" s="20">
        <f t="shared" si="3"/>
        <v>1.8420209179895486E-6</v>
      </c>
    </row>
    <row r="30" spans="1:8" ht="19.5" customHeight="1">
      <c r="A30" s="28">
        <v>29</v>
      </c>
      <c r="B30" s="26">
        <v>0.80400000000000005</v>
      </c>
      <c r="C30" s="26">
        <v>0.80600000000000005</v>
      </c>
      <c r="D30" s="4"/>
      <c r="E30" s="19">
        <f t="shared" si="0"/>
        <v>1.4142135623730963E-3</v>
      </c>
      <c r="F30" s="20">
        <f t="shared" si="1"/>
        <v>2.0000000000000037E-6</v>
      </c>
      <c r="G30" s="19">
        <f t="shared" si="2"/>
        <v>1.7567870340038463E-3</v>
      </c>
      <c r="H30" s="20">
        <f t="shared" si="3"/>
        <v>3.0863006828440312E-6</v>
      </c>
    </row>
    <row r="31" spans="1:8" ht="19.5" customHeight="1">
      <c r="A31" s="28">
        <v>30</v>
      </c>
      <c r="B31" s="26">
        <v>1.155</v>
      </c>
      <c r="C31" s="26">
        <v>1.1359999999999999</v>
      </c>
      <c r="D31" s="14"/>
      <c r="E31" s="19">
        <f t="shared" si="0"/>
        <v>1.3435028842544494E-2</v>
      </c>
      <c r="F31" s="20">
        <f t="shared" si="1"/>
        <v>1.8050000000000246E-4</v>
      </c>
      <c r="G31" s="19">
        <f t="shared" si="2"/>
        <v>1.1728528016188997E-2</v>
      </c>
      <c r="H31" s="20">
        <f t="shared" si="3"/>
        <v>1.3755836942653019E-4</v>
      </c>
    </row>
    <row r="32" spans="1:8" ht="29.25" customHeight="1">
      <c r="A32" s="15"/>
      <c r="B32" s="15"/>
      <c r="C32" s="15"/>
      <c r="D32" s="15"/>
    </row>
    <row r="33" spans="1:9" s="16" customFormat="1" ht="6.75" customHeight="1">
      <c r="B33" s="16" t="s">
        <v>13</v>
      </c>
      <c r="C33" s="16">
        <f>COUNT(B2:B31)</f>
        <v>30</v>
      </c>
      <c r="E33" s="23" t="s">
        <v>19</v>
      </c>
      <c r="F33" s="20">
        <f>SUM(F2:F31)</f>
        <v>1.1000000000000035E-3</v>
      </c>
      <c r="G33" s="19" t="s">
        <v>20</v>
      </c>
      <c r="H33" s="20">
        <f>SUM(H2:H31)</f>
        <v>1.2366135502155171E-3</v>
      </c>
    </row>
    <row r="34" spans="1:9" s="16" customFormat="1" ht="6.75" customHeight="1">
      <c r="A34" s="30" t="s">
        <v>23</v>
      </c>
      <c r="B34" s="30"/>
      <c r="C34" s="17">
        <f>F33/C33</f>
        <v>3.6666666666666788E-5</v>
      </c>
      <c r="E34" s="19"/>
      <c r="F34" s="20"/>
      <c r="G34" s="19" t="s">
        <v>21</v>
      </c>
      <c r="H34" s="20">
        <f>H33/C33</f>
        <v>4.1220451673850572E-5</v>
      </c>
    </row>
    <row r="35" spans="1:9" s="16" customFormat="1" ht="6.75" customHeight="1">
      <c r="A35" s="31" t="s">
        <v>24</v>
      </c>
      <c r="B35" s="31"/>
      <c r="C35" s="18">
        <f>SQRT(C34)</f>
        <v>6.0553007081949935E-3</v>
      </c>
      <c r="E35" s="19"/>
      <c r="F35" s="32" t="s">
        <v>22</v>
      </c>
      <c r="G35" s="32"/>
      <c r="H35" s="19">
        <f>SQRT(H34)</f>
        <v>6.4203155431684644E-3</v>
      </c>
      <c r="I35" s="18"/>
    </row>
    <row r="36" spans="1:9" s="16" customFormat="1" ht="6.75" customHeight="1">
      <c r="E36" s="19"/>
      <c r="F36" s="20"/>
      <c r="G36" s="19" t="s">
        <v>14</v>
      </c>
      <c r="H36" s="24">
        <f>H35*100</f>
        <v>0.64203155431684644</v>
      </c>
    </row>
    <row r="37" spans="1:9" s="16" customFormat="1" ht="6.75" customHeight="1">
      <c r="E37" s="20"/>
      <c r="F37" s="19"/>
      <c r="G37" s="20"/>
      <c r="H37" s="23"/>
    </row>
    <row r="38" spans="1:9" s="16" customFormat="1" ht="6.75" customHeight="1">
      <c r="E38" s="20"/>
      <c r="F38" s="19"/>
      <c r="G38" s="20"/>
      <c r="H38" s="23"/>
    </row>
    <row r="39" spans="1:9" s="16" customFormat="1" ht="6.75" customHeight="1">
      <c r="E39" s="20"/>
      <c r="F39" s="19"/>
      <c r="G39" s="20"/>
      <c r="H39" s="23"/>
    </row>
    <row r="40" spans="1:9" s="16" customFormat="1" ht="6.75" customHeight="1">
      <c r="E40" s="20"/>
      <c r="F40" s="19"/>
      <c r="G40" s="20"/>
      <c r="H40" s="23"/>
    </row>
    <row r="41" spans="1:9" s="16" customFormat="1" ht="6.75" customHeight="1">
      <c r="E41" s="19"/>
      <c r="F41" s="20"/>
      <c r="G41" s="19"/>
      <c r="H41" s="20"/>
    </row>
    <row r="42" spans="1:9" s="16" customFormat="1" ht="6.75" customHeight="1">
      <c r="B42" s="16" t="s">
        <v>13</v>
      </c>
      <c r="C42" s="16">
        <f>COUNT(D2:D30)</f>
        <v>0</v>
      </c>
      <c r="E42" s="23" t="s">
        <v>19</v>
      </c>
      <c r="F42" s="20" t="str">
        <f>IF(C42=0,"",SUM(F2:F30))</f>
        <v/>
      </c>
      <c r="G42" s="19" t="s">
        <v>20</v>
      </c>
      <c r="H42" s="20">
        <f>SUM(H2:H30)</f>
        <v>1.0990551807889869E-3</v>
      </c>
    </row>
    <row r="43" spans="1:9" s="16" customFormat="1" ht="6.75" customHeight="1">
      <c r="A43" s="30" t="s">
        <v>23</v>
      </c>
      <c r="B43" s="30"/>
      <c r="C43" s="17" t="e">
        <f>F42/C42</f>
        <v>#VALUE!</v>
      </c>
      <c r="E43" s="19"/>
      <c r="F43" s="20"/>
      <c r="G43" s="19" t="s">
        <v>21</v>
      </c>
      <c r="H43" s="20" t="e">
        <f>H42/C42</f>
        <v>#DIV/0!</v>
      </c>
    </row>
    <row r="44" spans="1:9" s="16" customFormat="1" ht="6.75" customHeight="1">
      <c r="A44" s="31" t="s">
        <v>24</v>
      </c>
      <c r="B44" s="31"/>
      <c r="C44" s="18" t="e">
        <f>SQRT(C43)</f>
        <v>#VALUE!</v>
      </c>
      <c r="E44" s="19"/>
      <c r="F44" s="32" t="s">
        <v>22</v>
      </c>
      <c r="G44" s="32"/>
      <c r="H44" s="19" t="e">
        <f>SQRT(H43)</f>
        <v>#DIV/0!</v>
      </c>
    </row>
    <row r="45" spans="1:9" s="16" customFormat="1" ht="6.75" customHeight="1">
      <c r="E45" s="19"/>
      <c r="F45" s="20"/>
      <c r="G45" s="19" t="s">
        <v>14</v>
      </c>
      <c r="H45" s="24" t="e">
        <f>H44*100</f>
        <v>#DIV/0!</v>
      </c>
    </row>
    <row r="46" spans="1:9" ht="29.25" customHeight="1">
      <c r="A46" s="25"/>
      <c r="B46" s="25"/>
      <c r="C46" s="25"/>
      <c r="D46" s="25"/>
      <c r="H46" s="24"/>
    </row>
    <row r="47" spans="1:9" ht="29.25" customHeight="1">
      <c r="E47" s="20"/>
      <c r="F47" s="19"/>
      <c r="G47" s="20"/>
      <c r="H47" s="23"/>
    </row>
    <row r="48" spans="1:9" ht="29.25" customHeight="1">
      <c r="E48" s="20"/>
      <c r="F48" s="19"/>
      <c r="G48" s="20"/>
      <c r="H48" s="23"/>
    </row>
    <row r="49" spans="5:8" ht="29.25" customHeight="1">
      <c r="E49" s="20"/>
      <c r="F49" s="19"/>
      <c r="G49" s="20"/>
      <c r="H49" s="23"/>
    </row>
    <row r="50" spans="5:8" ht="29.25" customHeight="1">
      <c r="E50" s="20"/>
      <c r="F50" s="19"/>
      <c r="G50" s="20"/>
      <c r="H50" s="23"/>
    </row>
  </sheetData>
  <sheetProtection algorithmName="SHA-512" hashValue="zpYA5d99Mis9PBgww0hAOCaChNV1Ysunst6N5f5vuLBkxKbk1GXUE8Dj818LK/LRjkJK3mW361q4f5XosqQ1LA==" saltValue="ZLj9L7sW10Wvq0QmzbEr1w==" spinCount="100000" sheet="1" objects="1" scenarios="1"/>
  <mergeCells count="6">
    <mergeCell ref="A34:B34"/>
    <mergeCell ref="A35:B35"/>
    <mergeCell ref="F35:G35"/>
    <mergeCell ref="A43:B43"/>
    <mergeCell ref="A44:B44"/>
    <mergeCell ref="F44:G44"/>
  </mergeCells>
  <conditionalFormatting sqref="K5">
    <cfRule type="cellIs" dxfId="11" priority="4" operator="lessThan">
      <formula>5.3</formula>
    </cfRule>
    <cfRule type="cellIs" dxfId="10" priority="1" operator="greaterThan">
      <formula>5.3</formula>
    </cfRule>
  </conditionalFormatting>
  <conditionalFormatting sqref="K11">
    <cfRule type="cellIs" dxfId="9" priority="2" operator="lessThan">
      <formula>5.3</formula>
    </cfRule>
    <cfRule type="cellIs" dxfId="8" priority="3" operator="greaterThan">
      <formula>5.3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M18" sqref="M18"/>
    </sheetView>
  </sheetViews>
  <sheetFormatPr defaultColWidth="14.8984375" defaultRowHeight="22.8"/>
  <cols>
    <col min="1" max="4" width="12.69921875" style="2" customWidth="1"/>
    <col min="5" max="5" width="3.09765625" style="19" customWidth="1"/>
    <col min="6" max="6" width="3.09765625" style="20" customWidth="1"/>
    <col min="7" max="7" width="3.09765625" style="19" customWidth="1"/>
    <col min="8" max="8" width="3.09765625" style="20" customWidth="1"/>
    <col min="9" max="9" width="4.59765625" style="2" customWidth="1"/>
    <col min="10" max="10" width="21.09765625" style="2" customWidth="1"/>
    <col min="11" max="11" width="14.8984375" style="2"/>
    <col min="12" max="12" width="11.5" style="2" customWidth="1"/>
    <col min="13" max="16384" width="14.8984375" style="2"/>
  </cols>
  <sheetData>
    <row r="1" spans="1:13" ht="29.25" customHeight="1">
      <c r="A1" s="1" t="s">
        <v>0</v>
      </c>
      <c r="B1" s="29" t="s">
        <v>1</v>
      </c>
      <c r="C1" s="29" t="s">
        <v>2</v>
      </c>
      <c r="D1" s="29" t="s">
        <v>3</v>
      </c>
      <c r="E1" s="21" t="s">
        <v>4</v>
      </c>
      <c r="F1" s="22" t="s">
        <v>17</v>
      </c>
      <c r="G1" s="21" t="s">
        <v>5</v>
      </c>
      <c r="H1" s="22" t="s">
        <v>18</v>
      </c>
    </row>
    <row r="2" spans="1:13" ht="19.5" customHeight="1">
      <c r="A2" s="28">
        <v>1</v>
      </c>
      <c r="B2" s="3">
        <v>0.58699999999999997</v>
      </c>
      <c r="C2" s="3">
        <v>0.57399999999999995</v>
      </c>
      <c r="D2" s="3">
        <v>0.58699999999999997</v>
      </c>
      <c r="E2" s="19">
        <f>IF(B2=0,"",STDEVA(B2,C2,D2))</f>
        <v>7.505553499465141E-3</v>
      </c>
      <c r="F2" s="20">
        <f>IF(B2=0,"",E2*E2)</f>
        <v>5.6333333333333426E-5</v>
      </c>
      <c r="G2" s="19">
        <f>IF(B2=0,"",STDEVA(B2,C2,D2)/(AVERAGE(B2:D2)))</f>
        <v>1.2881384724482508E-2</v>
      </c>
      <c r="H2" s="20">
        <f>IF(B2=0,"",G2*G2)</f>
        <v>1.6593007242013129E-4</v>
      </c>
      <c r="J2" s="5" t="s">
        <v>6</v>
      </c>
      <c r="K2" s="6">
        <v>0.95</v>
      </c>
      <c r="L2" s="7" t="s">
        <v>7</v>
      </c>
      <c r="M2" s="8" t="s">
        <v>16</v>
      </c>
    </row>
    <row r="3" spans="1:13" ht="19.5" customHeight="1">
      <c r="A3" s="28">
        <v>2</v>
      </c>
      <c r="B3" s="3">
        <v>0.58499999999999996</v>
      </c>
      <c r="C3" s="3">
        <v>0.56599999999999995</v>
      </c>
      <c r="D3" s="3">
        <v>0.58499999999999996</v>
      </c>
      <c r="E3" s="19">
        <f t="shared" ref="E3:E31" si="0">IF(B3=0,"",STDEVA(B3,C3,D3))</f>
        <v>1.09696551146029E-2</v>
      </c>
      <c r="F3" s="20">
        <f t="shared" ref="F3:F31" si="1">IF(B3=0,"",E3*E3)</f>
        <v>1.2033333333333357E-4</v>
      </c>
      <c r="G3" s="19">
        <f t="shared" ref="G3:G31" si="2">IF(B3=0,"",STDEVA(B3,C3,D3)/(AVERAGE(B3:D3)))</f>
        <v>1.8956777271779208E-2</v>
      </c>
      <c r="H3" s="20">
        <f t="shared" ref="H3:H31" si="3">IF(B3=0,"",G3*G3)</f>
        <v>3.5935940453184472E-4</v>
      </c>
      <c r="J3" s="9" t="s">
        <v>8</v>
      </c>
      <c r="K3" s="10" t="str">
        <f>IF(C31=0,"",C35*2.77)</f>
        <v/>
      </c>
      <c r="L3" s="11" t="s">
        <v>15</v>
      </c>
      <c r="M3" s="8"/>
    </row>
    <row r="4" spans="1:13" ht="19.5" customHeight="1">
      <c r="A4" s="28">
        <v>3</v>
      </c>
      <c r="B4" s="3">
        <v>0.76900000000000002</v>
      </c>
      <c r="C4" s="3">
        <v>0.753</v>
      </c>
      <c r="D4" s="3">
        <v>0.76900000000000002</v>
      </c>
      <c r="E4" s="19">
        <f t="shared" si="0"/>
        <v>9.2376043070340214E-3</v>
      </c>
      <c r="F4" s="20">
        <f t="shared" si="1"/>
        <v>8.5333333333333501E-5</v>
      </c>
      <c r="G4" s="19">
        <f t="shared" si="2"/>
        <v>1.2096382767831544E-2</v>
      </c>
      <c r="H4" s="20">
        <f t="shared" si="3"/>
        <v>1.4632247606589192E-4</v>
      </c>
      <c r="J4" s="9" t="s">
        <v>9</v>
      </c>
      <c r="K4" s="12" t="str">
        <f>IF(C31=0,"",H35*2.77)</f>
        <v/>
      </c>
      <c r="L4" s="11"/>
      <c r="M4" s="8"/>
    </row>
    <row r="5" spans="1:13" ht="19.5" customHeight="1">
      <c r="A5" s="28">
        <v>4</v>
      </c>
      <c r="B5" s="3">
        <v>0.68200000000000005</v>
      </c>
      <c r="C5" s="3">
        <v>0.66700000000000004</v>
      </c>
      <c r="D5" s="3">
        <v>0.68200000000000005</v>
      </c>
      <c r="E5" s="19">
        <f t="shared" si="0"/>
        <v>8.6602540378443935E-3</v>
      </c>
      <c r="F5" s="20">
        <f t="shared" si="1"/>
        <v>7.5000000000000115E-5</v>
      </c>
      <c r="G5" s="19">
        <f t="shared" si="2"/>
        <v>1.2792103453241348E-2</v>
      </c>
      <c r="H5" s="20">
        <f t="shared" si="3"/>
        <v>1.6363791075842921E-4</v>
      </c>
      <c r="J5" s="9" t="s">
        <v>10</v>
      </c>
      <c r="K5" s="13" t="str">
        <f>IF(C31=0,"",H36*2.77)</f>
        <v/>
      </c>
      <c r="L5" s="11" t="s">
        <v>11</v>
      </c>
      <c r="M5" s="8">
        <v>6.9</v>
      </c>
    </row>
    <row r="6" spans="1:13" ht="19.5" customHeight="1">
      <c r="A6" s="28">
        <v>5</v>
      </c>
      <c r="B6" s="3">
        <v>0.73899999999999999</v>
      </c>
      <c r="C6" s="3">
        <v>0.72599999999999998</v>
      </c>
      <c r="D6" s="3">
        <v>0.73899999999999999</v>
      </c>
      <c r="E6" s="19">
        <f t="shared" si="0"/>
        <v>7.505553499465141E-3</v>
      </c>
      <c r="F6" s="20">
        <f t="shared" si="1"/>
        <v>5.6333333333333426E-5</v>
      </c>
      <c r="G6" s="19">
        <f t="shared" si="2"/>
        <v>1.0216270643555094E-2</v>
      </c>
      <c r="H6" s="20">
        <f t="shared" si="3"/>
        <v>1.0437218586236561E-4</v>
      </c>
    </row>
    <row r="7" spans="1:13" ht="19.5" customHeight="1">
      <c r="A7" s="28">
        <v>6</v>
      </c>
      <c r="B7" s="3">
        <v>0.76500000000000001</v>
      </c>
      <c r="C7" s="3">
        <v>0.76700000000000002</v>
      </c>
      <c r="D7" s="3">
        <v>0.76500000000000001</v>
      </c>
      <c r="E7" s="19">
        <f t="shared" si="0"/>
        <v>1.1547005383792527E-3</v>
      </c>
      <c r="F7" s="20">
        <f t="shared" si="1"/>
        <v>1.333333333333336E-6</v>
      </c>
      <c r="G7" s="19">
        <f t="shared" si="2"/>
        <v>1.5080982216533556E-3</v>
      </c>
      <c r="H7" s="20">
        <f t="shared" si="3"/>
        <v>2.2743602461540137E-6</v>
      </c>
    </row>
    <row r="8" spans="1:13" ht="19.5" customHeight="1">
      <c r="A8" s="28">
        <v>7</v>
      </c>
      <c r="B8" s="3">
        <v>0.72099999999999997</v>
      </c>
      <c r="C8" s="3">
        <v>0.72499999999999998</v>
      </c>
      <c r="D8" s="3">
        <v>0.72099999999999997</v>
      </c>
      <c r="E8" s="19">
        <f t="shared" si="0"/>
        <v>2.3094010767585054E-3</v>
      </c>
      <c r="F8" s="20">
        <f t="shared" si="1"/>
        <v>5.3333333333333438E-6</v>
      </c>
      <c r="G8" s="19">
        <f t="shared" si="2"/>
        <v>3.1971403923744886E-3</v>
      </c>
      <c r="H8" s="20">
        <f t="shared" si="3"/>
        <v>1.0221706688552499E-5</v>
      </c>
      <c r="J8" s="5" t="s">
        <v>12</v>
      </c>
      <c r="K8" s="6">
        <v>0.95</v>
      </c>
      <c r="L8" s="7" t="s">
        <v>7</v>
      </c>
      <c r="M8" s="8" t="s">
        <v>16</v>
      </c>
    </row>
    <row r="9" spans="1:13" ht="19.5" customHeight="1">
      <c r="A9" s="28">
        <v>8</v>
      </c>
      <c r="B9" s="3">
        <v>0.59799999999999998</v>
      </c>
      <c r="C9" s="3">
        <v>0.59799999999999998</v>
      </c>
      <c r="D9" s="3">
        <v>0.59799999999999998</v>
      </c>
      <c r="E9" s="19">
        <f t="shared" si="0"/>
        <v>0</v>
      </c>
      <c r="F9" s="20">
        <f t="shared" si="1"/>
        <v>0</v>
      </c>
      <c r="G9" s="19">
        <f t="shared" si="2"/>
        <v>0</v>
      </c>
      <c r="H9" s="20">
        <f t="shared" si="3"/>
        <v>0</v>
      </c>
      <c r="J9" s="9" t="s">
        <v>8</v>
      </c>
      <c r="K9" s="10">
        <f>IF(D16=0,"",C44*2.77)</f>
        <v>1.6426512614266829E-2</v>
      </c>
      <c r="L9" s="11" t="s">
        <v>15</v>
      </c>
      <c r="M9" s="8"/>
    </row>
    <row r="10" spans="1:13" ht="19.5" customHeight="1">
      <c r="A10" s="28">
        <v>9</v>
      </c>
      <c r="B10" s="3">
        <v>0.5</v>
      </c>
      <c r="C10" s="3">
        <v>0.495</v>
      </c>
      <c r="D10" s="3">
        <v>0.5</v>
      </c>
      <c r="E10" s="19">
        <f t="shared" si="0"/>
        <v>2.8867513459481312E-3</v>
      </c>
      <c r="F10" s="20">
        <f t="shared" si="1"/>
        <v>8.3333333333333473E-6</v>
      </c>
      <c r="G10" s="19">
        <f t="shared" si="2"/>
        <v>5.7928120654477545E-3</v>
      </c>
      <c r="H10" s="20">
        <f t="shared" si="3"/>
        <v>3.3556671625597079E-5</v>
      </c>
      <c r="J10" s="9" t="s">
        <v>9</v>
      </c>
      <c r="K10" s="12">
        <f>IF(D16=0,"",H44*2.77)</f>
        <v>2.4874790753534989E-2</v>
      </c>
      <c r="L10" s="11"/>
      <c r="M10" s="8"/>
    </row>
    <row r="11" spans="1:13" ht="19.5" customHeight="1">
      <c r="A11" s="28">
        <v>10</v>
      </c>
      <c r="B11" s="3">
        <v>0.73199999999999998</v>
      </c>
      <c r="C11" s="3">
        <v>0.72399999999999998</v>
      </c>
      <c r="D11" s="3">
        <v>0.73199999999999998</v>
      </c>
      <c r="E11" s="19">
        <f t="shared" si="0"/>
        <v>4.6188021535170107E-3</v>
      </c>
      <c r="F11" s="20">
        <f t="shared" si="1"/>
        <v>2.1333333333333375E-5</v>
      </c>
      <c r="G11" s="19">
        <f t="shared" si="2"/>
        <v>6.3329097168880405E-3</v>
      </c>
      <c r="H11" s="20">
        <f t="shared" si="3"/>
        <v>4.0105745482254964E-5</v>
      </c>
      <c r="J11" s="9" t="s">
        <v>10</v>
      </c>
      <c r="K11" s="13">
        <f>IF(D16=0,"",H45*2.77)</f>
        <v>2.487479075353499</v>
      </c>
      <c r="L11" s="11" t="s">
        <v>11</v>
      </c>
      <c r="M11" s="8">
        <v>6.9</v>
      </c>
    </row>
    <row r="12" spans="1:13" ht="19.5" customHeight="1">
      <c r="A12" s="28">
        <v>11</v>
      </c>
      <c r="B12" s="3">
        <v>0.71599999999999997</v>
      </c>
      <c r="C12" s="3">
        <v>0.72599999999999998</v>
      </c>
      <c r="D12" s="3">
        <v>0.71599999999999997</v>
      </c>
      <c r="E12" s="19">
        <f t="shared" si="0"/>
        <v>5.7735026918962623E-3</v>
      </c>
      <c r="F12" s="20">
        <f t="shared" si="1"/>
        <v>3.3333333333333389E-5</v>
      </c>
      <c r="G12" s="19">
        <f t="shared" si="2"/>
        <v>8.0261853918854442E-3</v>
      </c>
      <c r="H12" s="20">
        <f t="shared" si="3"/>
        <v>6.4419651944915297E-5</v>
      </c>
    </row>
    <row r="13" spans="1:13" ht="19.5" customHeight="1">
      <c r="A13" s="28">
        <v>12</v>
      </c>
      <c r="B13" s="3">
        <v>0.81299999999999994</v>
      </c>
      <c r="C13" s="3">
        <v>0.82099999999999995</v>
      </c>
      <c r="D13" s="3">
        <v>0.81299999999999994</v>
      </c>
      <c r="E13" s="19">
        <f t="shared" si="0"/>
        <v>4.6188021535170107E-3</v>
      </c>
      <c r="F13" s="20">
        <f t="shared" si="1"/>
        <v>2.1333333333333375E-5</v>
      </c>
      <c r="G13" s="19">
        <f t="shared" si="2"/>
        <v>5.6626099144058166E-3</v>
      </c>
      <c r="H13" s="20">
        <f t="shared" si="3"/>
        <v>3.2065151042727051E-5</v>
      </c>
    </row>
    <row r="14" spans="1:13" ht="19.5" customHeight="1">
      <c r="A14" s="28">
        <v>13</v>
      </c>
      <c r="B14" s="3">
        <v>0.58199999999999996</v>
      </c>
      <c r="C14" s="3">
        <v>0.56899999999999995</v>
      </c>
      <c r="D14" s="3">
        <v>0.58199999999999996</v>
      </c>
      <c r="E14" s="19">
        <f t="shared" si="0"/>
        <v>7.505553499465141E-3</v>
      </c>
      <c r="F14" s="20">
        <f t="shared" si="1"/>
        <v>5.6333333333333426E-5</v>
      </c>
      <c r="G14" s="19">
        <f t="shared" si="2"/>
        <v>1.2992879687475723E-2</v>
      </c>
      <c r="H14" s="20">
        <f t="shared" si="3"/>
        <v>1.6881492257321922E-4</v>
      </c>
    </row>
    <row r="15" spans="1:13" ht="19.5" customHeight="1">
      <c r="A15" s="28">
        <v>14</v>
      </c>
      <c r="B15" s="3">
        <v>0.67300000000000004</v>
      </c>
      <c r="C15" s="3">
        <v>0.67500000000000004</v>
      </c>
      <c r="D15" s="3">
        <v>0.67300000000000004</v>
      </c>
      <c r="E15" s="19">
        <f t="shared" si="0"/>
        <v>1.1547005383792527E-3</v>
      </c>
      <c r="F15" s="20">
        <f t="shared" si="1"/>
        <v>1.333333333333336E-6</v>
      </c>
      <c r="G15" s="19">
        <f t="shared" si="2"/>
        <v>1.7140532484600486E-3</v>
      </c>
      <c r="H15" s="20">
        <f t="shared" si="3"/>
        <v>2.9379785385564451E-6</v>
      </c>
    </row>
    <row r="16" spans="1:13" ht="19.5" customHeight="1">
      <c r="A16" s="28">
        <v>15</v>
      </c>
      <c r="B16" s="3">
        <v>0.71199999999999997</v>
      </c>
      <c r="C16" s="3">
        <v>0.70099999999999996</v>
      </c>
      <c r="D16" s="3">
        <v>0.71199999999999997</v>
      </c>
      <c r="E16" s="19">
        <f t="shared" si="0"/>
        <v>6.3508529610858885E-3</v>
      </c>
      <c r="F16" s="20">
        <f t="shared" si="1"/>
        <v>4.0333333333333397E-5</v>
      </c>
      <c r="G16" s="19">
        <f t="shared" si="2"/>
        <v>8.9659100627094892E-3</v>
      </c>
      <c r="H16" s="20">
        <f t="shared" si="3"/>
        <v>8.0387543252595281E-5</v>
      </c>
    </row>
    <row r="17" spans="1:8" ht="19.5" customHeight="1">
      <c r="A17" s="28">
        <v>16</v>
      </c>
      <c r="B17" s="3">
        <v>0.59399999999999997</v>
      </c>
      <c r="C17" s="3">
        <v>0.59899999999999998</v>
      </c>
      <c r="D17" s="3">
        <v>0.59399999999999997</v>
      </c>
      <c r="E17" s="19">
        <f t="shared" si="0"/>
        <v>2.8867513459481316E-3</v>
      </c>
      <c r="F17" s="20">
        <f t="shared" si="1"/>
        <v>8.333333333333349E-6</v>
      </c>
      <c r="G17" s="19">
        <f t="shared" si="2"/>
        <v>4.8462529590623362E-3</v>
      </c>
      <c r="H17" s="20">
        <f t="shared" si="3"/>
        <v>2.3486167743220449E-5</v>
      </c>
    </row>
    <row r="18" spans="1:8" ht="19.5" customHeight="1">
      <c r="A18" s="28">
        <v>17</v>
      </c>
      <c r="B18" s="3">
        <v>1.0289999999999999</v>
      </c>
      <c r="C18" s="3">
        <v>1.032</v>
      </c>
      <c r="D18" s="3">
        <v>1.0289999999999999</v>
      </c>
      <c r="E18" s="19">
        <f t="shared" si="0"/>
        <v>1.7320508075689431E-3</v>
      </c>
      <c r="F18" s="20">
        <f t="shared" si="1"/>
        <v>3.0000000000002279E-6</v>
      </c>
      <c r="G18" s="19">
        <f t="shared" si="2"/>
        <v>1.6816027257950904E-3</v>
      </c>
      <c r="H18" s="20">
        <f t="shared" si="3"/>
        <v>2.8277877274014778E-6</v>
      </c>
    </row>
    <row r="19" spans="1:8" ht="19.5" customHeight="1">
      <c r="A19" s="28">
        <v>18</v>
      </c>
      <c r="B19" s="3">
        <v>0.73</v>
      </c>
      <c r="C19" s="3">
        <v>0.72199999999999998</v>
      </c>
      <c r="D19" s="3">
        <v>0.73</v>
      </c>
      <c r="E19" s="19">
        <f t="shared" si="0"/>
        <v>4.6188021535170107E-3</v>
      </c>
      <c r="F19" s="20">
        <f t="shared" si="1"/>
        <v>2.1333333333333375E-5</v>
      </c>
      <c r="G19" s="19">
        <f t="shared" si="2"/>
        <v>6.3503237674386037E-3</v>
      </c>
      <c r="H19" s="20">
        <f t="shared" si="3"/>
        <v>4.032661195129562E-5</v>
      </c>
    </row>
    <row r="20" spans="1:8" ht="19.5" customHeight="1">
      <c r="A20" s="28">
        <v>19</v>
      </c>
      <c r="B20" s="3">
        <v>0.71199999999999997</v>
      </c>
      <c r="C20" s="3">
        <v>0.72799999999999998</v>
      </c>
      <c r="D20" s="3">
        <v>0.71199999999999997</v>
      </c>
      <c r="E20" s="19">
        <f t="shared" si="0"/>
        <v>9.2376043070340214E-3</v>
      </c>
      <c r="F20" s="20">
        <f t="shared" si="1"/>
        <v>8.5333333333333501E-5</v>
      </c>
      <c r="G20" s="19">
        <f t="shared" si="2"/>
        <v>1.2877701171515828E-2</v>
      </c>
      <c r="H20" s="20">
        <f t="shared" si="3"/>
        <v>1.6583518746286012E-4</v>
      </c>
    </row>
    <row r="21" spans="1:8" ht="19.5" customHeight="1">
      <c r="A21" s="28">
        <v>20</v>
      </c>
      <c r="B21" s="3">
        <v>0.70899999999999996</v>
      </c>
      <c r="C21" s="3">
        <v>0.71199999999999997</v>
      </c>
      <c r="D21" s="3">
        <v>0.70899999999999996</v>
      </c>
      <c r="E21" s="19">
        <f t="shared" si="0"/>
        <v>1.7320508075688791E-3</v>
      </c>
      <c r="F21" s="20">
        <f t="shared" si="1"/>
        <v>3.0000000000000064E-6</v>
      </c>
      <c r="G21" s="19">
        <f t="shared" si="2"/>
        <v>2.4395081796744779E-3</v>
      </c>
      <c r="H21" s="20">
        <f t="shared" si="3"/>
        <v>5.9512001586986851E-6</v>
      </c>
    </row>
    <row r="22" spans="1:8" ht="19.5" customHeight="1">
      <c r="A22" s="28">
        <v>21</v>
      </c>
      <c r="B22" s="3"/>
      <c r="C22" s="3"/>
      <c r="D22" s="4"/>
      <c r="E22" s="19" t="str">
        <f t="shared" si="0"/>
        <v/>
      </c>
      <c r="F22" s="20" t="str">
        <f t="shared" si="1"/>
        <v/>
      </c>
      <c r="G22" s="19" t="str">
        <f t="shared" si="2"/>
        <v/>
      </c>
      <c r="H22" s="20" t="str">
        <f t="shared" si="3"/>
        <v/>
      </c>
    </row>
    <row r="23" spans="1:8" ht="19.5" customHeight="1">
      <c r="A23" s="28">
        <v>22</v>
      </c>
      <c r="B23" s="3"/>
      <c r="C23" s="3"/>
      <c r="D23" s="4"/>
      <c r="E23" s="19" t="str">
        <f t="shared" si="0"/>
        <v/>
      </c>
      <c r="F23" s="20" t="str">
        <f t="shared" si="1"/>
        <v/>
      </c>
      <c r="G23" s="19" t="str">
        <f t="shared" si="2"/>
        <v/>
      </c>
      <c r="H23" s="20" t="str">
        <f t="shared" si="3"/>
        <v/>
      </c>
    </row>
    <row r="24" spans="1:8" ht="19.5" customHeight="1">
      <c r="A24" s="28">
        <v>23</v>
      </c>
      <c r="B24" s="3"/>
      <c r="C24" s="3"/>
      <c r="D24" s="4"/>
      <c r="E24" s="19" t="str">
        <f t="shared" si="0"/>
        <v/>
      </c>
      <c r="F24" s="20" t="str">
        <f t="shared" si="1"/>
        <v/>
      </c>
      <c r="G24" s="19" t="str">
        <f t="shared" si="2"/>
        <v/>
      </c>
      <c r="H24" s="20" t="str">
        <f t="shared" si="3"/>
        <v/>
      </c>
    </row>
    <row r="25" spans="1:8" ht="19.5" customHeight="1">
      <c r="A25" s="28">
        <v>24</v>
      </c>
      <c r="B25" s="3"/>
      <c r="C25" s="3"/>
      <c r="D25" s="4"/>
      <c r="E25" s="19" t="str">
        <f t="shared" si="0"/>
        <v/>
      </c>
      <c r="F25" s="20" t="str">
        <f t="shared" si="1"/>
        <v/>
      </c>
      <c r="G25" s="19" t="str">
        <f t="shared" si="2"/>
        <v/>
      </c>
      <c r="H25" s="20" t="str">
        <f t="shared" si="3"/>
        <v/>
      </c>
    </row>
    <row r="26" spans="1:8" ht="19.5" customHeight="1">
      <c r="A26" s="28">
        <v>25</v>
      </c>
      <c r="B26" s="3"/>
      <c r="C26" s="3"/>
      <c r="D26" s="4"/>
      <c r="E26" s="19" t="str">
        <f t="shared" si="0"/>
        <v/>
      </c>
      <c r="F26" s="20" t="str">
        <f t="shared" si="1"/>
        <v/>
      </c>
      <c r="G26" s="19" t="str">
        <f t="shared" si="2"/>
        <v/>
      </c>
      <c r="H26" s="20" t="str">
        <f t="shared" si="3"/>
        <v/>
      </c>
    </row>
    <row r="27" spans="1:8" ht="19.5" customHeight="1">
      <c r="A27" s="28">
        <v>26</v>
      </c>
      <c r="B27" s="3"/>
      <c r="C27" s="3"/>
      <c r="D27" s="4"/>
      <c r="E27" s="19" t="str">
        <f t="shared" si="0"/>
        <v/>
      </c>
      <c r="F27" s="20" t="str">
        <f t="shared" si="1"/>
        <v/>
      </c>
      <c r="G27" s="19" t="str">
        <f t="shared" si="2"/>
        <v/>
      </c>
      <c r="H27" s="20" t="str">
        <f t="shared" si="3"/>
        <v/>
      </c>
    </row>
    <row r="28" spans="1:8" ht="19.5" customHeight="1">
      <c r="A28" s="28">
        <v>27</v>
      </c>
      <c r="B28" s="3"/>
      <c r="C28" s="3"/>
      <c r="D28" s="4"/>
      <c r="E28" s="19" t="str">
        <f t="shared" si="0"/>
        <v/>
      </c>
      <c r="F28" s="20" t="str">
        <f t="shared" si="1"/>
        <v/>
      </c>
      <c r="G28" s="19" t="str">
        <f t="shared" si="2"/>
        <v/>
      </c>
      <c r="H28" s="20" t="str">
        <f t="shared" si="3"/>
        <v/>
      </c>
    </row>
    <row r="29" spans="1:8" ht="19.5" customHeight="1">
      <c r="A29" s="28">
        <v>28</v>
      </c>
      <c r="B29" s="3"/>
      <c r="C29" s="3"/>
      <c r="D29" s="4"/>
      <c r="E29" s="19" t="str">
        <f t="shared" si="0"/>
        <v/>
      </c>
      <c r="F29" s="20" t="str">
        <f t="shared" si="1"/>
        <v/>
      </c>
      <c r="G29" s="19" t="str">
        <f t="shared" si="2"/>
        <v/>
      </c>
      <c r="H29" s="20" t="str">
        <f t="shared" si="3"/>
        <v/>
      </c>
    </row>
    <row r="30" spans="1:8" ht="19.5" customHeight="1">
      <c r="A30" s="28">
        <v>29</v>
      </c>
      <c r="B30" s="3"/>
      <c r="C30" s="3"/>
      <c r="D30" s="4"/>
      <c r="E30" s="19" t="str">
        <f t="shared" si="0"/>
        <v/>
      </c>
      <c r="F30" s="20" t="str">
        <f t="shared" si="1"/>
        <v/>
      </c>
      <c r="G30" s="19" t="str">
        <f t="shared" si="2"/>
        <v/>
      </c>
      <c r="H30" s="20" t="str">
        <f t="shared" si="3"/>
        <v/>
      </c>
    </row>
    <row r="31" spans="1:8" ht="19.5" customHeight="1">
      <c r="A31" s="28">
        <v>30</v>
      </c>
      <c r="B31" s="3"/>
      <c r="C31" s="3"/>
      <c r="D31" s="14"/>
      <c r="E31" s="19" t="str">
        <f t="shared" si="0"/>
        <v/>
      </c>
      <c r="F31" s="20" t="str">
        <f t="shared" si="1"/>
        <v/>
      </c>
      <c r="G31" s="19" t="str">
        <f t="shared" si="2"/>
        <v/>
      </c>
      <c r="H31" s="20" t="str">
        <f t="shared" si="3"/>
        <v/>
      </c>
    </row>
    <row r="32" spans="1:8" ht="29.25" customHeight="1">
      <c r="A32" s="15"/>
      <c r="B32" s="15"/>
      <c r="C32" s="15"/>
      <c r="D32" s="15"/>
    </row>
    <row r="33" spans="1:9" s="16" customFormat="1" ht="6.75" customHeight="1">
      <c r="B33" s="16" t="s">
        <v>13</v>
      </c>
      <c r="C33" s="16">
        <f>COUNT(B2:B31)</f>
        <v>20</v>
      </c>
      <c r="E33" s="23" t="s">
        <v>19</v>
      </c>
      <c r="F33" s="20">
        <f>SUM(F2:F31)</f>
        <v>7.0333333333333478E-4</v>
      </c>
      <c r="G33" s="19" t="s">
        <v>20</v>
      </c>
      <c r="H33" s="20">
        <f>SUM(H2:H31)</f>
        <v>1.6128327360767113E-3</v>
      </c>
    </row>
    <row r="34" spans="1:9" s="16" customFormat="1" ht="6.75" customHeight="1">
      <c r="A34" s="30" t="s">
        <v>23</v>
      </c>
      <c r="B34" s="30"/>
      <c r="C34" s="17">
        <f>F33/C33</f>
        <v>3.5166666666666738E-5</v>
      </c>
      <c r="E34" s="19"/>
      <c r="F34" s="20"/>
      <c r="G34" s="19" t="s">
        <v>21</v>
      </c>
      <c r="H34" s="20">
        <f>H33/C33</f>
        <v>8.0641636803835564E-5</v>
      </c>
    </row>
    <row r="35" spans="1:9" s="16" customFormat="1" ht="6.75" customHeight="1">
      <c r="A35" s="31" t="s">
        <v>24</v>
      </c>
      <c r="B35" s="31"/>
      <c r="C35" s="18">
        <f>SQRT(C34)</f>
        <v>5.9301489582190715E-3</v>
      </c>
      <c r="E35" s="19"/>
      <c r="F35" s="32" t="s">
        <v>22</v>
      </c>
      <c r="G35" s="32"/>
      <c r="H35" s="19">
        <f>SQRT(H34)</f>
        <v>8.9800688640920539E-3</v>
      </c>
      <c r="I35" s="18"/>
    </row>
    <row r="36" spans="1:9" s="16" customFormat="1" ht="6.75" customHeight="1">
      <c r="E36" s="19"/>
      <c r="F36" s="20"/>
      <c r="G36" s="19" t="s">
        <v>14</v>
      </c>
      <c r="H36" s="24">
        <f>H35*100</f>
        <v>0.89800688640920534</v>
      </c>
    </row>
    <row r="37" spans="1:9" s="16" customFormat="1" ht="6.75" customHeight="1">
      <c r="E37" s="20"/>
      <c r="F37" s="19"/>
      <c r="G37" s="20"/>
      <c r="H37" s="23"/>
    </row>
    <row r="38" spans="1:9" s="16" customFormat="1" ht="6.75" customHeight="1">
      <c r="E38" s="20"/>
      <c r="F38" s="19"/>
      <c r="G38" s="20"/>
      <c r="H38" s="23"/>
    </row>
    <row r="39" spans="1:9" s="16" customFormat="1" ht="6.75" customHeight="1">
      <c r="E39" s="20"/>
      <c r="F39" s="19"/>
      <c r="G39" s="20"/>
      <c r="H39" s="23"/>
    </row>
    <row r="40" spans="1:9" s="16" customFormat="1" ht="6.75" customHeight="1">
      <c r="E40" s="20"/>
      <c r="F40" s="19"/>
      <c r="G40" s="20"/>
      <c r="H40" s="23"/>
    </row>
    <row r="41" spans="1:9" s="16" customFormat="1" ht="6.75" customHeight="1">
      <c r="E41" s="19"/>
      <c r="F41" s="20"/>
      <c r="G41" s="19"/>
      <c r="H41" s="20"/>
    </row>
    <row r="42" spans="1:9" s="16" customFormat="1" ht="6.75" customHeight="1">
      <c r="B42" s="16" t="s">
        <v>13</v>
      </c>
      <c r="C42" s="16">
        <f>COUNT(D2:D30)</f>
        <v>20</v>
      </c>
      <c r="E42" s="23" t="s">
        <v>19</v>
      </c>
      <c r="F42" s="20">
        <f>IF(C42=0,"",SUM(F2:F30))</f>
        <v>7.0333333333333478E-4</v>
      </c>
      <c r="G42" s="19" t="s">
        <v>20</v>
      </c>
      <c r="H42" s="20">
        <f>SUM(H2:H30)</f>
        <v>1.6128327360767113E-3</v>
      </c>
    </row>
    <row r="43" spans="1:9" s="16" customFormat="1" ht="6.75" customHeight="1">
      <c r="A43" s="30" t="s">
        <v>23</v>
      </c>
      <c r="B43" s="30"/>
      <c r="C43" s="17">
        <f>F42/C42</f>
        <v>3.5166666666666738E-5</v>
      </c>
      <c r="E43" s="19"/>
      <c r="F43" s="20"/>
      <c r="G43" s="19" t="s">
        <v>21</v>
      </c>
      <c r="H43" s="20">
        <f>H42/C42</f>
        <v>8.0641636803835564E-5</v>
      </c>
    </row>
    <row r="44" spans="1:9" s="16" customFormat="1" ht="6.75" customHeight="1">
      <c r="A44" s="31" t="s">
        <v>24</v>
      </c>
      <c r="B44" s="31"/>
      <c r="C44" s="18">
        <f>SQRT(C43)</f>
        <v>5.9301489582190715E-3</v>
      </c>
      <c r="E44" s="19"/>
      <c r="F44" s="32" t="s">
        <v>22</v>
      </c>
      <c r="G44" s="32"/>
      <c r="H44" s="19">
        <f>SQRT(H43)</f>
        <v>8.9800688640920539E-3</v>
      </c>
    </row>
    <row r="45" spans="1:9" s="16" customFormat="1" ht="6.75" customHeight="1">
      <c r="E45" s="19"/>
      <c r="F45" s="20"/>
      <c r="G45" s="19" t="s">
        <v>14</v>
      </c>
      <c r="H45" s="24">
        <f>H44*100</f>
        <v>0.89800688640920534</v>
      </c>
    </row>
    <row r="46" spans="1:9" ht="29.25" customHeight="1">
      <c r="A46" s="25"/>
      <c r="B46" s="25"/>
      <c r="C46" s="25"/>
      <c r="D46" s="25"/>
      <c r="H46" s="24"/>
    </row>
    <row r="47" spans="1:9" ht="29.25" customHeight="1">
      <c r="E47" s="20"/>
      <c r="F47" s="19"/>
      <c r="G47" s="20"/>
      <c r="H47" s="23"/>
    </row>
    <row r="48" spans="1:9" ht="29.25" customHeight="1">
      <c r="E48" s="20"/>
      <c r="F48" s="19"/>
      <c r="G48" s="20"/>
      <c r="H48" s="23"/>
    </row>
    <row r="49" spans="5:8" ht="29.25" customHeight="1">
      <c r="E49" s="20"/>
      <c r="F49" s="19"/>
      <c r="G49" s="20"/>
      <c r="H49" s="23"/>
    </row>
    <row r="50" spans="5:8" ht="29.25" customHeight="1">
      <c r="E50" s="20"/>
      <c r="F50" s="19"/>
      <c r="G50" s="20"/>
      <c r="H50" s="23"/>
    </row>
  </sheetData>
  <sheetProtection algorithmName="SHA-512" hashValue="SyzXgsWtXTYovzIfsr0YfOtZP/6JI0fOFu1R4xAHiOAXvSfPQFftnCJ24gbo8byOmSGF5WZEkOQ/GG/kxYPMLA==" saltValue="suTH9SAmPgVeiSteUFjM+Q==" spinCount="100000" sheet="1" objects="1" scenarios="1"/>
  <mergeCells count="6">
    <mergeCell ref="A34:B34"/>
    <mergeCell ref="A35:B35"/>
    <mergeCell ref="F35:G35"/>
    <mergeCell ref="A43:B43"/>
    <mergeCell ref="A44:B44"/>
    <mergeCell ref="F44:G44"/>
  </mergeCells>
  <conditionalFormatting sqref="K5">
    <cfRule type="cellIs" dxfId="7" priority="1" operator="greaterThan">
      <formula>6.9</formula>
    </cfRule>
    <cfRule type="cellIs" dxfId="6" priority="4" operator="lessThan">
      <formula>6.9</formula>
    </cfRule>
  </conditionalFormatting>
  <conditionalFormatting sqref="K11">
    <cfRule type="cellIs" dxfId="5" priority="2" operator="lessThan">
      <formula>6.9</formula>
    </cfRule>
    <cfRule type="cellIs" dxfId="4" priority="3" operator="greaterThan">
      <formula>6.9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N24" sqref="N24"/>
    </sheetView>
  </sheetViews>
  <sheetFormatPr defaultColWidth="14.8984375" defaultRowHeight="22.8"/>
  <cols>
    <col min="1" max="4" width="12.69921875" style="2" customWidth="1"/>
    <col min="5" max="5" width="3.09765625" style="19" customWidth="1"/>
    <col min="6" max="6" width="3.09765625" style="20" customWidth="1"/>
    <col min="7" max="7" width="3.09765625" style="19" customWidth="1"/>
    <col min="8" max="8" width="3.09765625" style="20" customWidth="1"/>
    <col min="9" max="9" width="4.59765625" style="2" customWidth="1"/>
    <col min="10" max="10" width="21.09765625" style="2" customWidth="1"/>
    <col min="11" max="11" width="14.8984375" style="2"/>
    <col min="12" max="12" width="11.5" style="2" customWidth="1"/>
    <col min="13" max="16384" width="14.8984375" style="2"/>
  </cols>
  <sheetData>
    <row r="1" spans="1:13" ht="29.25" customHeight="1">
      <c r="A1" s="1" t="s">
        <v>0</v>
      </c>
      <c r="B1" s="29" t="s">
        <v>1</v>
      </c>
      <c r="C1" s="29" t="s">
        <v>2</v>
      </c>
      <c r="D1" s="29" t="s">
        <v>3</v>
      </c>
      <c r="E1" s="21" t="s">
        <v>4</v>
      </c>
      <c r="F1" s="22" t="s">
        <v>17</v>
      </c>
      <c r="G1" s="21" t="s">
        <v>5</v>
      </c>
      <c r="H1" s="22" t="s">
        <v>18</v>
      </c>
    </row>
    <row r="2" spans="1:13" ht="19.5" customHeight="1">
      <c r="A2" s="28">
        <v>1</v>
      </c>
      <c r="B2" s="26">
        <v>0.88300000000000001</v>
      </c>
      <c r="C2" s="26">
        <v>0.871</v>
      </c>
      <c r="D2" s="26"/>
      <c r="E2" s="19">
        <f>IF(B2=0,"",STDEVA(B2,C2,D2))</f>
        <v>8.4852813742385784E-3</v>
      </c>
      <c r="F2" s="20">
        <f>IF(B2=0,"",E2*E2)</f>
        <v>7.2000000000000137E-5</v>
      </c>
      <c r="G2" s="19">
        <f>IF(B2=0,"",STDEVA(B2,C2,D2)/(AVERAGE(B2:D2)))</f>
        <v>9.6753493434875472E-3</v>
      </c>
      <c r="H2" s="20">
        <f>IF(B2=0,"",G2*G2)</f>
        <v>9.3612384918524908E-5</v>
      </c>
      <c r="J2" s="5" t="s">
        <v>6</v>
      </c>
      <c r="K2" s="6">
        <v>0.95</v>
      </c>
      <c r="L2" s="7" t="s">
        <v>7</v>
      </c>
      <c r="M2" s="8" t="s">
        <v>16</v>
      </c>
    </row>
    <row r="3" spans="1:13" ht="19.5" customHeight="1">
      <c r="A3" s="28">
        <v>2</v>
      </c>
      <c r="B3" s="26">
        <v>0.83799999999999997</v>
      </c>
      <c r="C3" s="26">
        <v>0.874</v>
      </c>
      <c r="D3" s="26"/>
      <c r="E3" s="19">
        <f t="shared" ref="E3:E31" si="0">IF(B3=0,"",STDEVA(B3,C3,D3))</f>
        <v>2.5455844122715732E-2</v>
      </c>
      <c r="F3" s="20">
        <f t="shared" ref="F3:F31" si="1">IF(B3=0,"",E3*E3)</f>
        <v>6.4800000000000111E-4</v>
      </c>
      <c r="G3" s="19">
        <f t="shared" ref="G3:G31" si="2">IF(B3=0,"",STDEVA(B3,C3,D3)/(AVERAGE(B3:D3)))</f>
        <v>2.9738135657378192E-2</v>
      </c>
      <c r="H3" s="20">
        <f t="shared" ref="H3:H31" si="3">IF(B3=0,"",G3*G3)</f>
        <v>8.8435671237662827E-4</v>
      </c>
      <c r="J3" s="9" t="s">
        <v>8</v>
      </c>
      <c r="K3" s="10">
        <f>IF(C31=0,"",C35*2.77)</f>
        <v>2.9887345845134292E-2</v>
      </c>
      <c r="L3" s="11" t="s">
        <v>15</v>
      </c>
      <c r="M3" s="8"/>
    </row>
    <row r="4" spans="1:13" ht="19.5" customHeight="1">
      <c r="A4" s="28">
        <v>3</v>
      </c>
      <c r="B4" s="26">
        <v>0.96199999999999997</v>
      </c>
      <c r="C4" s="26">
        <v>0.97199999999999998</v>
      </c>
      <c r="D4" s="26"/>
      <c r="E4" s="19">
        <f t="shared" si="0"/>
        <v>7.0710678118654814E-3</v>
      </c>
      <c r="F4" s="20">
        <f t="shared" si="1"/>
        <v>5.000000000000009E-5</v>
      </c>
      <c r="G4" s="19">
        <f t="shared" si="2"/>
        <v>7.3123762273686471E-3</v>
      </c>
      <c r="H4" s="20">
        <f t="shared" si="3"/>
        <v>5.3470846090586131E-5</v>
      </c>
      <c r="J4" s="9" t="s">
        <v>9</v>
      </c>
      <c r="K4" s="12">
        <f>IF(C31=0,"",H35*2.77)</f>
        <v>3.7111425627091209E-2</v>
      </c>
      <c r="L4" s="11"/>
      <c r="M4" s="8"/>
    </row>
    <row r="5" spans="1:13" ht="19.5" customHeight="1">
      <c r="A5" s="28">
        <v>4</v>
      </c>
      <c r="B5" s="26">
        <v>0.995</v>
      </c>
      <c r="C5" s="26">
        <v>0.995</v>
      </c>
      <c r="D5" s="26"/>
      <c r="E5" s="19">
        <f t="shared" si="0"/>
        <v>0</v>
      </c>
      <c r="F5" s="20">
        <f t="shared" si="1"/>
        <v>0</v>
      </c>
      <c r="G5" s="19">
        <f t="shared" si="2"/>
        <v>0</v>
      </c>
      <c r="H5" s="20">
        <f t="shared" si="3"/>
        <v>0</v>
      </c>
      <c r="J5" s="9" t="s">
        <v>10</v>
      </c>
      <c r="K5" s="13">
        <f>IF(C31=0,"",H36*2.77)</f>
        <v>3.7111425627091212</v>
      </c>
      <c r="L5" s="11" t="s">
        <v>11</v>
      </c>
      <c r="M5" s="27">
        <v>5</v>
      </c>
    </row>
    <row r="6" spans="1:13" ht="19.5" customHeight="1">
      <c r="A6" s="28">
        <v>5</v>
      </c>
      <c r="B6" s="26">
        <v>1.05</v>
      </c>
      <c r="C6" s="26">
        <v>1.0369999999999999</v>
      </c>
      <c r="D6" s="26"/>
      <c r="E6" s="19">
        <f t="shared" si="0"/>
        <v>9.1923881554252049E-3</v>
      </c>
      <c r="F6" s="20">
        <f t="shared" si="1"/>
        <v>8.4500000000001607E-5</v>
      </c>
      <c r="G6" s="19">
        <f t="shared" si="2"/>
        <v>8.8091884575229578E-3</v>
      </c>
      <c r="H6" s="20">
        <f t="shared" si="3"/>
        <v>7.7601801280155702E-5</v>
      </c>
    </row>
    <row r="7" spans="1:13" ht="19.5" customHeight="1">
      <c r="A7" s="28">
        <v>6</v>
      </c>
      <c r="B7" s="26">
        <v>0.79800000000000004</v>
      </c>
      <c r="C7" s="26">
        <v>0.82199999999999995</v>
      </c>
      <c r="D7" s="26"/>
      <c r="E7" s="19">
        <f t="shared" si="0"/>
        <v>1.6970562748477077E-2</v>
      </c>
      <c r="F7" s="20">
        <f t="shared" si="1"/>
        <v>2.8799999999999784E-4</v>
      </c>
      <c r="G7" s="19">
        <f t="shared" si="2"/>
        <v>2.0951312035156884E-2</v>
      </c>
      <c r="H7" s="20">
        <f t="shared" si="3"/>
        <v>4.3895747599450967E-4</v>
      </c>
    </row>
    <row r="8" spans="1:13" ht="19.5" customHeight="1">
      <c r="A8" s="28">
        <v>7</v>
      </c>
      <c r="B8" s="26">
        <v>0.55900000000000005</v>
      </c>
      <c r="C8" s="26">
        <v>0.56399999999999995</v>
      </c>
      <c r="D8" s="26"/>
      <c r="E8" s="19">
        <f t="shared" si="0"/>
        <v>3.5355339059326622E-3</v>
      </c>
      <c r="F8" s="20">
        <f t="shared" si="1"/>
        <v>1.2499999999999467E-5</v>
      </c>
      <c r="G8" s="19">
        <f t="shared" si="2"/>
        <v>6.2965875439584366E-3</v>
      </c>
      <c r="H8" s="20">
        <f t="shared" si="3"/>
        <v>3.9647014698732535E-5</v>
      </c>
      <c r="J8" s="5" t="s">
        <v>12</v>
      </c>
      <c r="K8" s="6">
        <v>0.95</v>
      </c>
      <c r="L8" s="7" t="s">
        <v>7</v>
      </c>
      <c r="M8" s="8" t="s">
        <v>16</v>
      </c>
    </row>
    <row r="9" spans="1:13" ht="19.5" customHeight="1">
      <c r="A9" s="28">
        <v>8</v>
      </c>
      <c r="B9" s="26">
        <v>0.80700000000000005</v>
      </c>
      <c r="C9" s="26">
        <v>0.83799999999999997</v>
      </c>
      <c r="D9" s="26"/>
      <c r="E9" s="19">
        <f t="shared" si="0"/>
        <v>2.1920310216782913E-2</v>
      </c>
      <c r="F9" s="20">
        <f t="shared" si="1"/>
        <v>4.8049999999999737E-4</v>
      </c>
      <c r="G9" s="19">
        <f t="shared" si="2"/>
        <v>2.6650833090313571E-2</v>
      </c>
      <c r="H9" s="20">
        <f t="shared" si="3"/>
        <v>7.1026690440775288E-4</v>
      </c>
      <c r="J9" s="9" t="s">
        <v>8</v>
      </c>
      <c r="K9" s="10" t="str">
        <f>IF(D16=0,"",C44*2.77)</f>
        <v/>
      </c>
      <c r="L9" s="11" t="s">
        <v>15</v>
      </c>
      <c r="M9" s="8"/>
    </row>
    <row r="10" spans="1:13" ht="19.5" customHeight="1">
      <c r="A10" s="28">
        <v>9</v>
      </c>
      <c r="B10" s="26">
        <v>0.79900000000000004</v>
      </c>
      <c r="C10" s="26">
        <v>0.79</v>
      </c>
      <c r="D10" s="26"/>
      <c r="E10" s="19">
        <f t="shared" si="0"/>
        <v>6.3639610306789338E-3</v>
      </c>
      <c r="F10" s="20">
        <f t="shared" si="1"/>
        <v>4.0500000000000076E-5</v>
      </c>
      <c r="G10" s="19">
        <f t="shared" si="2"/>
        <v>8.0100201770659969E-3</v>
      </c>
      <c r="H10" s="20">
        <f t="shared" si="3"/>
        <v>6.4160423237004385E-5</v>
      </c>
      <c r="J10" s="9" t="s">
        <v>9</v>
      </c>
      <c r="K10" s="12" t="str">
        <f>IF(D16=0,"",H44*2.77)</f>
        <v/>
      </c>
      <c r="L10" s="11"/>
      <c r="M10" s="8"/>
    </row>
    <row r="11" spans="1:13" ht="19.5" customHeight="1">
      <c r="A11" s="28">
        <v>10</v>
      </c>
      <c r="B11" s="26">
        <v>0.58099999999999996</v>
      </c>
      <c r="C11" s="26">
        <v>0.57799999999999996</v>
      </c>
      <c r="D11" s="26"/>
      <c r="E11" s="19">
        <f t="shared" si="0"/>
        <v>2.1213203435596446E-3</v>
      </c>
      <c r="F11" s="20">
        <f t="shared" si="1"/>
        <v>4.5000000000000086E-6</v>
      </c>
      <c r="G11" s="19">
        <f t="shared" si="2"/>
        <v>3.660604561794038E-3</v>
      </c>
      <c r="H11" s="20">
        <f t="shared" si="3"/>
        <v>1.3400025757827321E-5</v>
      </c>
      <c r="J11" s="9" t="s">
        <v>10</v>
      </c>
      <c r="K11" s="13" t="str">
        <f>IF(D16=0,"",H45*2.77)</f>
        <v/>
      </c>
      <c r="L11" s="11" t="s">
        <v>11</v>
      </c>
      <c r="M11" s="27">
        <v>5</v>
      </c>
    </row>
    <row r="12" spans="1:13" ht="19.5" customHeight="1">
      <c r="A12" s="28">
        <v>11</v>
      </c>
      <c r="B12" s="26">
        <v>0.57699999999999996</v>
      </c>
      <c r="C12" s="26">
        <v>0.56000000000000005</v>
      </c>
      <c r="D12" s="26"/>
      <c r="E12" s="19">
        <f t="shared" si="0"/>
        <v>1.2020815280171239E-2</v>
      </c>
      <c r="F12" s="20">
        <f t="shared" si="1"/>
        <v>1.4449999999999836E-4</v>
      </c>
      <c r="G12" s="19">
        <f t="shared" si="2"/>
        <v>2.1144793808568582E-2</v>
      </c>
      <c r="H12" s="20">
        <f t="shared" si="3"/>
        <v>4.4710230520688023E-4</v>
      </c>
    </row>
    <row r="13" spans="1:13" ht="19.5" customHeight="1">
      <c r="A13" s="28">
        <v>12</v>
      </c>
      <c r="B13" s="26">
        <v>0.65500000000000003</v>
      </c>
      <c r="C13" s="26">
        <v>0.64200000000000002</v>
      </c>
      <c r="D13" s="26"/>
      <c r="E13" s="19">
        <f t="shared" si="0"/>
        <v>9.1923881554251269E-3</v>
      </c>
      <c r="F13" s="20">
        <f t="shared" si="1"/>
        <v>8.450000000000017E-5</v>
      </c>
      <c r="G13" s="19">
        <f t="shared" si="2"/>
        <v>1.4174846808674056E-2</v>
      </c>
      <c r="H13" s="20">
        <f t="shared" si="3"/>
        <v>2.0092628204937708E-4</v>
      </c>
    </row>
    <row r="14" spans="1:13" ht="19.5" customHeight="1">
      <c r="A14" s="28">
        <v>13</v>
      </c>
      <c r="B14" s="26">
        <v>1.099</v>
      </c>
      <c r="C14" s="26">
        <v>1.1000000000000001</v>
      </c>
      <c r="D14" s="26"/>
      <c r="E14" s="19">
        <f t="shared" si="0"/>
        <v>7.0710678118662666E-4</v>
      </c>
      <c r="F14" s="20">
        <f t="shared" si="1"/>
        <v>5.0000000000011189E-7</v>
      </c>
      <c r="G14" s="19">
        <f t="shared" si="2"/>
        <v>6.4311667229343034E-4</v>
      </c>
      <c r="H14" s="20">
        <f t="shared" si="3"/>
        <v>4.135990541817755E-7</v>
      </c>
    </row>
    <row r="15" spans="1:13" ht="19.5" customHeight="1">
      <c r="A15" s="28">
        <v>14</v>
      </c>
      <c r="B15" s="26">
        <v>0.68400000000000005</v>
      </c>
      <c r="C15" s="26">
        <v>0.68400000000000005</v>
      </c>
      <c r="D15" s="26"/>
      <c r="E15" s="19">
        <f t="shared" si="0"/>
        <v>0</v>
      </c>
      <c r="F15" s="20">
        <f t="shared" si="1"/>
        <v>0</v>
      </c>
      <c r="G15" s="19">
        <f t="shared" si="2"/>
        <v>0</v>
      </c>
      <c r="H15" s="20">
        <f t="shared" si="3"/>
        <v>0</v>
      </c>
    </row>
    <row r="16" spans="1:13" ht="19.5" customHeight="1">
      <c r="A16" s="28">
        <v>15</v>
      </c>
      <c r="B16" s="26">
        <v>0.63200000000000001</v>
      </c>
      <c r="C16" s="26">
        <v>0.629</v>
      </c>
      <c r="D16" s="26"/>
      <c r="E16" s="19">
        <f t="shared" si="0"/>
        <v>2.1213203435596446E-3</v>
      </c>
      <c r="F16" s="20">
        <f t="shared" si="1"/>
        <v>4.5000000000000086E-6</v>
      </c>
      <c r="G16" s="19">
        <f t="shared" si="2"/>
        <v>3.3645049065180719E-3</v>
      </c>
      <c r="H16" s="20">
        <f t="shared" si="3"/>
        <v>1.1319893265984181E-5</v>
      </c>
    </row>
    <row r="17" spans="1:8" ht="19.5" customHeight="1">
      <c r="A17" s="28">
        <v>16</v>
      </c>
      <c r="B17" s="26">
        <v>0.77500000000000002</v>
      </c>
      <c r="C17" s="26">
        <v>0.77700000000000002</v>
      </c>
      <c r="D17" s="26"/>
      <c r="E17" s="19">
        <f t="shared" si="0"/>
        <v>1.4142135623730963E-3</v>
      </c>
      <c r="F17" s="20">
        <f t="shared" si="1"/>
        <v>2.0000000000000037E-6</v>
      </c>
      <c r="G17" s="19">
        <f t="shared" si="2"/>
        <v>1.8224401576972891E-3</v>
      </c>
      <c r="H17" s="20">
        <f t="shared" si="3"/>
        <v>3.32128812838772E-6</v>
      </c>
    </row>
    <row r="18" spans="1:8" ht="19.5" customHeight="1">
      <c r="A18" s="28">
        <v>17</v>
      </c>
      <c r="B18" s="26">
        <v>0.76700000000000002</v>
      </c>
      <c r="C18" s="26">
        <v>0.78800000000000003</v>
      </c>
      <c r="D18" s="26"/>
      <c r="E18" s="19">
        <f t="shared" si="0"/>
        <v>1.4849242404917511E-2</v>
      </c>
      <c r="F18" s="20">
        <f t="shared" si="1"/>
        <v>2.205000000000004E-4</v>
      </c>
      <c r="G18" s="19">
        <f t="shared" si="2"/>
        <v>1.9098704057771716E-2</v>
      </c>
      <c r="H18" s="20">
        <f t="shared" si="3"/>
        <v>3.647604966863458E-4</v>
      </c>
    </row>
    <row r="19" spans="1:8" ht="19.5" customHeight="1">
      <c r="A19" s="28">
        <v>18</v>
      </c>
      <c r="B19" s="26">
        <v>0.69699999999999995</v>
      </c>
      <c r="C19" s="26">
        <v>0.68400000000000005</v>
      </c>
      <c r="D19" s="26"/>
      <c r="E19" s="19">
        <f t="shared" si="0"/>
        <v>9.1923881554250471E-3</v>
      </c>
      <c r="F19" s="20">
        <f t="shared" si="1"/>
        <v>8.4499999999998693E-5</v>
      </c>
      <c r="G19" s="19">
        <f t="shared" si="2"/>
        <v>1.3312654823207889E-2</v>
      </c>
      <c r="H19" s="20">
        <f t="shared" si="3"/>
        <v>1.7722677844188026E-4</v>
      </c>
    </row>
    <row r="20" spans="1:8" ht="19.5" customHeight="1">
      <c r="A20" s="28">
        <v>19</v>
      </c>
      <c r="B20" s="26">
        <v>0.77700000000000002</v>
      </c>
      <c r="C20" s="26">
        <v>0.79400000000000004</v>
      </c>
      <c r="D20" s="26"/>
      <c r="E20" s="19">
        <f t="shared" si="0"/>
        <v>1.2020815280171319E-2</v>
      </c>
      <c r="F20" s="20">
        <f t="shared" si="1"/>
        <v>1.4450000000000026E-4</v>
      </c>
      <c r="G20" s="19">
        <f t="shared" si="2"/>
        <v>1.5303393100154446E-2</v>
      </c>
      <c r="H20" s="20">
        <f t="shared" si="3"/>
        <v>2.3419384037785471E-4</v>
      </c>
    </row>
    <row r="21" spans="1:8" ht="19.5" customHeight="1">
      <c r="A21" s="28">
        <v>20</v>
      </c>
      <c r="B21" s="26">
        <v>0.98299999999999998</v>
      </c>
      <c r="C21" s="26">
        <v>0.98</v>
      </c>
      <c r="D21" s="4"/>
      <c r="E21" s="19">
        <f t="shared" si="0"/>
        <v>2.1213203435596446E-3</v>
      </c>
      <c r="F21" s="20">
        <f t="shared" si="1"/>
        <v>4.5000000000000086E-6</v>
      </c>
      <c r="G21" s="19">
        <f t="shared" si="2"/>
        <v>2.1613044763725366E-3</v>
      </c>
      <c r="H21" s="20">
        <f t="shared" si="3"/>
        <v>4.671237039587965E-6</v>
      </c>
    </row>
    <row r="22" spans="1:8" ht="19.5" customHeight="1">
      <c r="A22" s="28">
        <v>21</v>
      </c>
      <c r="B22" s="26">
        <v>0.98899999999999999</v>
      </c>
      <c r="C22" s="26">
        <v>1.012</v>
      </c>
      <c r="D22" s="4"/>
      <c r="E22" s="19">
        <f t="shared" si="0"/>
        <v>1.6263455967290608E-2</v>
      </c>
      <c r="F22" s="20">
        <f t="shared" si="1"/>
        <v>2.6450000000000052E-4</v>
      </c>
      <c r="G22" s="19">
        <f t="shared" si="2"/>
        <v>1.6255328303139041E-2</v>
      </c>
      <c r="H22" s="20">
        <f t="shared" si="3"/>
        <v>2.6423569824283316E-4</v>
      </c>
    </row>
    <row r="23" spans="1:8" ht="19.5" customHeight="1">
      <c r="A23" s="28">
        <v>22</v>
      </c>
      <c r="B23" s="26">
        <v>0.70599999999999996</v>
      </c>
      <c r="C23" s="26">
        <v>0.69799999999999995</v>
      </c>
      <c r="D23" s="4"/>
      <c r="E23" s="19">
        <f t="shared" si="0"/>
        <v>5.6568542494923853E-3</v>
      </c>
      <c r="F23" s="20">
        <f t="shared" si="1"/>
        <v>3.200000000000006E-5</v>
      </c>
      <c r="G23" s="19">
        <f t="shared" si="2"/>
        <v>8.0581969365988403E-3</v>
      </c>
      <c r="H23" s="20">
        <f t="shared" si="3"/>
        <v>6.4934537869010939E-5</v>
      </c>
    </row>
    <row r="24" spans="1:8" ht="19.5" customHeight="1">
      <c r="A24" s="28">
        <v>23</v>
      </c>
      <c r="B24" s="26">
        <v>0.749</v>
      </c>
      <c r="C24" s="26">
        <v>0.73899999999999999</v>
      </c>
      <c r="D24" s="4"/>
      <c r="E24" s="19">
        <f t="shared" si="0"/>
        <v>7.0710678118654814E-3</v>
      </c>
      <c r="F24" s="20">
        <f t="shared" si="1"/>
        <v>5.000000000000009E-5</v>
      </c>
      <c r="G24" s="19">
        <f t="shared" si="2"/>
        <v>9.5041234030450016E-3</v>
      </c>
      <c r="H24" s="20">
        <f t="shared" si="3"/>
        <v>9.0328361660307706E-5</v>
      </c>
    </row>
    <row r="25" spans="1:8" ht="19.5" customHeight="1">
      <c r="A25" s="28">
        <v>24</v>
      </c>
      <c r="B25" s="26">
        <v>0.79300000000000004</v>
      </c>
      <c r="C25" s="26">
        <v>0.77700000000000002</v>
      </c>
      <c r="D25" s="4"/>
      <c r="E25" s="19">
        <f t="shared" si="0"/>
        <v>1.1313708498984771E-2</v>
      </c>
      <c r="F25" s="20">
        <f t="shared" si="1"/>
        <v>1.2800000000000024E-4</v>
      </c>
      <c r="G25" s="19">
        <f t="shared" si="2"/>
        <v>1.441236751463028E-2</v>
      </c>
      <c r="H25" s="20">
        <f t="shared" si="3"/>
        <v>2.077163373767702E-4</v>
      </c>
    </row>
    <row r="26" spans="1:8" ht="19.5" customHeight="1">
      <c r="A26" s="28">
        <v>25</v>
      </c>
      <c r="B26" s="26">
        <v>0.95099999999999996</v>
      </c>
      <c r="C26" s="26">
        <v>0.94</v>
      </c>
      <c r="D26" s="4"/>
      <c r="E26" s="19">
        <f t="shared" si="0"/>
        <v>7.7781745930520299E-3</v>
      </c>
      <c r="F26" s="20">
        <f t="shared" si="1"/>
        <v>6.0500000000000109E-5</v>
      </c>
      <c r="G26" s="19">
        <f t="shared" si="2"/>
        <v>8.2265199291930505E-3</v>
      </c>
      <c r="H26" s="20">
        <f t="shared" si="3"/>
        <v>6.7675630145410426E-5</v>
      </c>
    </row>
    <row r="27" spans="1:8" ht="19.5" customHeight="1">
      <c r="A27" s="28">
        <v>26</v>
      </c>
      <c r="B27" s="26">
        <v>0.70399999999999996</v>
      </c>
      <c r="C27" s="26">
        <v>0.7</v>
      </c>
      <c r="D27" s="4"/>
      <c r="E27" s="19">
        <f t="shared" si="0"/>
        <v>2.8284271247461927E-3</v>
      </c>
      <c r="F27" s="20">
        <f t="shared" si="1"/>
        <v>8.0000000000000149E-6</v>
      </c>
      <c r="G27" s="19">
        <f t="shared" si="2"/>
        <v>4.0290984682994201E-3</v>
      </c>
      <c r="H27" s="20">
        <f t="shared" si="3"/>
        <v>1.6233634467252735E-5</v>
      </c>
    </row>
    <row r="28" spans="1:8" ht="19.5" customHeight="1">
      <c r="A28" s="28">
        <v>27</v>
      </c>
      <c r="B28" s="26">
        <v>0.78300000000000003</v>
      </c>
      <c r="C28" s="26">
        <v>0.8</v>
      </c>
      <c r="D28" s="4"/>
      <c r="E28" s="19">
        <f t="shared" si="0"/>
        <v>1.2020815280171319E-2</v>
      </c>
      <c r="F28" s="20">
        <f t="shared" si="1"/>
        <v>1.4450000000000026E-4</v>
      </c>
      <c r="G28" s="19">
        <f t="shared" si="2"/>
        <v>1.51873850665462E-2</v>
      </c>
      <c r="H28" s="20">
        <f t="shared" si="3"/>
        <v>2.3065666515955052E-4</v>
      </c>
    </row>
    <row r="29" spans="1:8" ht="19.5" customHeight="1">
      <c r="A29" s="28">
        <v>28</v>
      </c>
      <c r="B29" s="26">
        <v>0.876</v>
      </c>
      <c r="C29" s="26">
        <v>0.85099999999999998</v>
      </c>
      <c r="D29" s="4"/>
      <c r="E29" s="19">
        <f t="shared" si="0"/>
        <v>1.7677669529663705E-2</v>
      </c>
      <c r="F29" s="20">
        <f t="shared" si="1"/>
        <v>3.125000000000006E-4</v>
      </c>
      <c r="G29" s="19">
        <f t="shared" si="2"/>
        <v>2.0472112946918017E-2</v>
      </c>
      <c r="H29" s="20">
        <f t="shared" si="3"/>
        <v>4.1910740851136828E-4</v>
      </c>
    </row>
    <row r="30" spans="1:8" ht="19.5" customHeight="1">
      <c r="A30" s="28">
        <v>29</v>
      </c>
      <c r="B30" s="26">
        <v>0.748</v>
      </c>
      <c r="C30" s="26">
        <v>0.73599999999999999</v>
      </c>
      <c r="D30" s="4"/>
      <c r="E30" s="19">
        <f t="shared" si="0"/>
        <v>8.4852813742385784E-3</v>
      </c>
      <c r="F30" s="20">
        <f t="shared" si="1"/>
        <v>7.2000000000000137E-5</v>
      </c>
      <c r="G30" s="19">
        <f t="shared" si="2"/>
        <v>1.1435689183609944E-2</v>
      </c>
      <c r="H30" s="20">
        <f t="shared" si="3"/>
        <v>1.3077498710413346E-4</v>
      </c>
    </row>
    <row r="31" spans="1:8" ht="19.5" customHeight="1">
      <c r="A31" s="28">
        <v>30</v>
      </c>
      <c r="B31" s="26">
        <v>0.82799999999999996</v>
      </c>
      <c r="C31" s="26">
        <v>0.81799999999999995</v>
      </c>
      <c r="D31" s="14"/>
      <c r="E31" s="19">
        <f t="shared" si="0"/>
        <v>7.0710678118654814E-3</v>
      </c>
      <c r="F31" s="20">
        <f t="shared" si="1"/>
        <v>5.000000000000009E-5</v>
      </c>
      <c r="G31" s="19">
        <f t="shared" si="2"/>
        <v>8.5918199415133435E-3</v>
      </c>
      <c r="H31" s="20">
        <f t="shared" si="3"/>
        <v>7.3819369907386357E-5</v>
      </c>
    </row>
    <row r="32" spans="1:8" ht="29.25" customHeight="1">
      <c r="A32" s="15"/>
      <c r="B32" s="15"/>
      <c r="C32" s="15"/>
      <c r="D32" s="15"/>
    </row>
    <row r="33" spans="1:9" s="16" customFormat="1" ht="6.75" customHeight="1">
      <c r="B33" s="16" t="s">
        <v>13</v>
      </c>
      <c r="C33" s="16">
        <f>COUNT(B2:B31)</f>
        <v>30</v>
      </c>
      <c r="E33" s="23" t="s">
        <v>19</v>
      </c>
      <c r="F33" s="20">
        <f>SUM(F2:F31)</f>
        <v>3.4924999999999973E-3</v>
      </c>
      <c r="G33" s="19" t="s">
        <v>20</v>
      </c>
      <c r="H33" s="20">
        <f>SUM(H2:H31)</f>
        <v>5.3848919394562248E-3</v>
      </c>
    </row>
    <row r="34" spans="1:9" s="16" customFormat="1" ht="6.75" customHeight="1">
      <c r="A34" s="30" t="s">
        <v>23</v>
      </c>
      <c r="B34" s="30"/>
      <c r="C34" s="17">
        <f>F33/C33</f>
        <v>1.1641666666666658E-4</v>
      </c>
      <c r="E34" s="19"/>
      <c r="F34" s="20"/>
      <c r="G34" s="19" t="s">
        <v>21</v>
      </c>
      <c r="H34" s="20">
        <f>H33/C33</f>
        <v>1.7949639798187417E-4</v>
      </c>
    </row>
    <row r="35" spans="1:9" s="16" customFormat="1" ht="6.75" customHeight="1">
      <c r="A35" s="31" t="s">
        <v>24</v>
      </c>
      <c r="B35" s="31"/>
      <c r="C35" s="18">
        <f>SQRT(C34)</f>
        <v>1.0789655539759671E-2</v>
      </c>
      <c r="E35" s="19"/>
      <c r="F35" s="32" t="s">
        <v>22</v>
      </c>
      <c r="G35" s="32"/>
      <c r="H35" s="19">
        <f>SQRT(H34)</f>
        <v>1.3397626580177333E-2</v>
      </c>
      <c r="I35" s="18"/>
    </row>
    <row r="36" spans="1:9" s="16" customFormat="1" ht="6.75" customHeight="1">
      <c r="E36" s="19"/>
      <c r="F36" s="20"/>
      <c r="G36" s="19" t="s">
        <v>14</v>
      </c>
      <c r="H36" s="24">
        <f>H35*100</f>
        <v>1.3397626580177333</v>
      </c>
    </row>
    <row r="37" spans="1:9" s="16" customFormat="1" ht="6.75" customHeight="1">
      <c r="E37" s="20"/>
      <c r="F37" s="19"/>
      <c r="G37" s="20"/>
      <c r="H37" s="23"/>
    </row>
    <row r="38" spans="1:9" s="16" customFormat="1" ht="6.75" customHeight="1">
      <c r="E38" s="20"/>
      <c r="F38" s="19"/>
      <c r="G38" s="20"/>
      <c r="H38" s="23"/>
    </row>
    <row r="39" spans="1:9" s="16" customFormat="1" ht="6.75" customHeight="1">
      <c r="E39" s="20"/>
      <c r="F39" s="19"/>
      <c r="G39" s="20"/>
      <c r="H39" s="23"/>
    </row>
    <row r="40" spans="1:9" s="16" customFormat="1" ht="6.75" customHeight="1">
      <c r="E40" s="20"/>
      <c r="F40" s="19"/>
      <c r="G40" s="20"/>
      <c r="H40" s="23"/>
    </row>
    <row r="41" spans="1:9" s="16" customFormat="1" ht="6.75" customHeight="1">
      <c r="E41" s="19"/>
      <c r="F41" s="20"/>
      <c r="G41" s="19"/>
      <c r="H41" s="20"/>
    </row>
    <row r="42" spans="1:9" s="16" customFormat="1" ht="6.75" customHeight="1">
      <c r="B42" s="16" t="s">
        <v>13</v>
      </c>
      <c r="C42" s="16">
        <f>COUNT(D2:D30)</f>
        <v>0</v>
      </c>
      <c r="E42" s="23" t="s">
        <v>19</v>
      </c>
      <c r="F42" s="20" t="str">
        <f>IF(C42=0,"",SUM(F2:F30))</f>
        <v/>
      </c>
      <c r="G42" s="19" t="s">
        <v>20</v>
      </c>
      <c r="H42" s="20">
        <f>SUM(H2:H30)</f>
        <v>5.3110725695488387E-3</v>
      </c>
    </row>
    <row r="43" spans="1:9" s="16" customFormat="1" ht="6.75" customHeight="1">
      <c r="A43" s="30" t="s">
        <v>23</v>
      </c>
      <c r="B43" s="30"/>
      <c r="C43" s="17" t="e">
        <f>F42/C42</f>
        <v>#VALUE!</v>
      </c>
      <c r="E43" s="19"/>
      <c r="F43" s="20"/>
      <c r="G43" s="19" t="s">
        <v>21</v>
      </c>
      <c r="H43" s="20" t="e">
        <f>H42/C42</f>
        <v>#DIV/0!</v>
      </c>
    </row>
    <row r="44" spans="1:9" s="16" customFormat="1" ht="6.75" customHeight="1">
      <c r="A44" s="31" t="s">
        <v>24</v>
      </c>
      <c r="B44" s="31"/>
      <c r="C44" s="18" t="e">
        <f>SQRT(C43)</f>
        <v>#VALUE!</v>
      </c>
      <c r="E44" s="19"/>
      <c r="F44" s="32" t="s">
        <v>22</v>
      </c>
      <c r="G44" s="32"/>
      <c r="H44" s="19" t="e">
        <f>SQRT(H43)</f>
        <v>#DIV/0!</v>
      </c>
    </row>
    <row r="45" spans="1:9" s="16" customFormat="1" ht="6.75" customHeight="1">
      <c r="E45" s="19"/>
      <c r="F45" s="20"/>
      <c r="G45" s="19" t="s">
        <v>14</v>
      </c>
      <c r="H45" s="24" t="e">
        <f>H44*100</f>
        <v>#DIV/0!</v>
      </c>
    </row>
    <row r="46" spans="1:9" ht="29.25" customHeight="1">
      <c r="A46" s="25"/>
      <c r="B46" s="25"/>
      <c r="C46" s="25"/>
      <c r="D46" s="25"/>
      <c r="H46" s="24"/>
    </row>
    <row r="47" spans="1:9" ht="29.25" customHeight="1">
      <c r="E47" s="20"/>
      <c r="F47" s="19"/>
      <c r="G47" s="20"/>
      <c r="H47" s="23"/>
    </row>
    <row r="48" spans="1:9" ht="29.25" customHeight="1">
      <c r="E48" s="20"/>
      <c r="F48" s="19"/>
      <c r="G48" s="20"/>
      <c r="H48" s="23"/>
    </row>
    <row r="49" spans="5:8" ht="29.25" customHeight="1">
      <c r="E49" s="20"/>
      <c r="F49" s="19"/>
      <c r="G49" s="20"/>
      <c r="H49" s="23"/>
    </row>
    <row r="50" spans="5:8" ht="29.25" customHeight="1">
      <c r="E50" s="20"/>
      <c r="F50" s="19"/>
      <c r="G50" s="20"/>
      <c r="H50" s="23"/>
    </row>
  </sheetData>
  <sheetProtection algorithmName="SHA-512" hashValue="+McwS6KH0wv8zWssUV8Z6kPgJdNdyR3PSGZgtUZ+5KLm6zOKxX1ndZBbNJogPpk9z0SIFlERH/1+W90hbiHIqw==" saltValue="C1XqTCUVlYF1SuaM7j69nA==" spinCount="100000" sheet="1" objects="1" scenarios="1"/>
  <mergeCells count="6">
    <mergeCell ref="A34:B34"/>
    <mergeCell ref="A35:B35"/>
    <mergeCell ref="F35:G35"/>
    <mergeCell ref="A43:B43"/>
    <mergeCell ref="A44:B44"/>
    <mergeCell ref="F44:G44"/>
  </mergeCells>
  <conditionalFormatting sqref="K5">
    <cfRule type="cellIs" dxfId="3" priority="1" operator="greaterThan">
      <formula>5</formula>
    </cfRule>
    <cfRule type="cellIs" dxfId="2" priority="4" operator="lessThan">
      <formula>5</formula>
    </cfRule>
  </conditionalFormatting>
  <conditionalFormatting sqref="K11">
    <cfRule type="cellIs" dxfId="1" priority="2" operator="lessThan">
      <formula>5</formula>
    </cfRule>
    <cfRule type="cellIs" dxfId="0" priority="3" operator="greater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SPINE</vt:lpstr>
      <vt:lpstr>Femoral NECK</vt:lpstr>
      <vt:lpstr>TOTAL HIP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ภ.รังสีฯ_ธุรการหน่วยเวชศาสตร์นิวเคลียร์</cp:lastModifiedBy>
  <dcterms:created xsi:type="dcterms:W3CDTF">2023-10-03T05:29:40Z</dcterms:created>
  <dcterms:modified xsi:type="dcterms:W3CDTF">2023-10-25T02:32:57Z</dcterms:modified>
</cp:coreProperties>
</file>